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tabRatio="711" firstSheet="1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4">Bhagalpur!$A$1:$V$31</definedName>
    <definedName name="_xlnm.Print_Area" localSheetId="3">Magadh!$A$1:$V$76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Area" localSheetId="8">'Tirhut (East)'!$A$1:$V$62</definedName>
    <definedName name="_xlnm.Print_Area" localSheetId="9">'Tirhut (West)'!$A$1:$V$23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51" i="9"/>
  <c r="E62" i="15"/>
  <c r="E35" i="5"/>
  <c r="E51" i="6"/>
  <c r="E31" i="11"/>
  <c r="E70" i="7"/>
  <c r="I70"/>
  <c r="D11" i="10"/>
  <c r="G11" s="1"/>
  <c r="J29" l="1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E9" l="1"/>
  <c r="H9" s="1"/>
  <c r="D9"/>
  <c r="G9" s="1"/>
  <c r="H56" i="4" l="1"/>
  <c r="F9" i="10" s="1"/>
  <c r="I9" s="1"/>
  <c r="E56" i="4"/>
  <c r="D7" i="10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S23" i="10" s="1"/>
  <c r="H23" i="1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<sst xmlns="http://schemas.openxmlformats.org/spreadsheetml/2006/main" count="2009" uniqueCount="1200">
  <si>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</si>
  <si>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</si>
  <si>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</si>
  <si>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</si>
  <si>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</si>
  <si>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</si>
  <si>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</si>
  <si>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</si>
  <si>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</si>
  <si>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</si>
  <si>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</si>
  <si>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</si>
  <si>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</si>
  <si>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</si>
  <si>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</si>
  <si>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</si>
  <si>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</si>
  <si>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</si>
  <si>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</si>
  <si>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</si>
  <si>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</si>
  <si>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</si>
  <si>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</si>
  <si>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</si>
  <si>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</si>
  <si>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</si>
  <si>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</si>
  <si>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</si>
  <si>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</si>
  <si>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</si>
  <si>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</si>
  <si>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</si>
  <si>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</si>
  <si>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</si>
  <si>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</si>
  <si>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</si>
  <si>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</si>
  <si>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</si>
  <si>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</si>
  <si>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</si>
  <si>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</si>
  <si>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</si>
  <si>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</si>
  <si>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</si>
  <si>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</si>
  <si>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</si>
  <si>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</si>
  <si>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</si>
  <si>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</si>
  <si>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</si>
  <si>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</si>
  <si>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</si>
  <si>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</si>
  <si>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</si>
  <si>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</si>
  <si>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</si>
  <si>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</si>
  <si>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</si>
  <si>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</si>
  <si>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</si>
  <si>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</si>
  <si>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</si>
  <si>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</si>
  <si>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</si>
  <si>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</si>
  <si>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</si>
  <si>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</si>
  <si>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</si>
  <si>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</si>
  <si>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</si>
  <si>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</si>
  <si>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</si>
  <si>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</si>
  <si>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</si>
  <si>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</si>
  <si>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</si>
  <si>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</si>
  <si>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</si>
  <si>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</si>
  <si>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</si>
  <si>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</si>
  <si>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</si>
  <si>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</si>
  <si>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</si>
  <si>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</si>
  <si>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</si>
  <si>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</si>
  <si>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</si>
  <si>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</si>
  <si>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</si>
  <si>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</si>
  <si>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</si>
  <si>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</si>
  <si>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</si>
  <si>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</si>
  <si>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</si>
  <si>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</si>
  <si>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</si>
  <si>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</si>
  <si>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</si>
  <si>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</si>
  <si>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</si>
  <si>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</si>
  <si>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</si>
  <si>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</si>
  <si>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</si>
  <si>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</si>
  <si>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</si>
  <si>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</si>
  <si>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</si>
  <si>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</si>
  <si>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</si>
  <si>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</si>
  <si>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</si>
  <si>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</si>
  <si>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</si>
  <si>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</si>
  <si>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</si>
  <si>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</si>
  <si>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</si>
  <si>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</si>
  <si>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</si>
  <si>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</si>
  <si>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</si>
  <si>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</si>
  <si>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</si>
  <si>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</si>
  <si>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</si>
  <si>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</si>
  <si>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</si>
  <si>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</si>
  <si>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</si>
  <si>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</si>
  <si>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</si>
  <si>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</si>
  <si>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</si>
  <si>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</si>
  <si>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</si>
  <si>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</si>
  <si>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</si>
  <si>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</si>
  <si>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</si>
  <si>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</si>
  <si>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</si>
  <si>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</si>
  <si>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</si>
  <si>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</si>
  <si>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</si>
  <si>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</si>
  <si>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</si>
  <si>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</si>
  <si>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</si>
  <si>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</si>
  <si>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</si>
  <si>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</si>
  <si>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</si>
  <si>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</si>
  <si>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</si>
  <si>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</si>
  <si>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</si>
  <si>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</si>
  <si>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</si>
  <si>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</si>
  <si>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</si>
  <si>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</si>
  <si>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</si>
  <si>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</si>
  <si>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</si>
  <si>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</si>
  <si>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</si>
  <si>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</si>
  <si>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</si>
  <si>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</si>
  <si>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</si>
  <si>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</si>
  <si>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</si>
  <si>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</si>
  <si>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</si>
  <si>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</si>
  <si>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</si>
  <si>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</si>
  <si>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</si>
  <si>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</si>
  <si>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</si>
  <si>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</si>
  <si>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</si>
  <si>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</si>
  <si>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</si>
  <si>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</si>
  <si>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</si>
  <si>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</si>
  <si>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</si>
  <si>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</si>
  <si>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</si>
  <si>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</si>
  <si>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</si>
  <si>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</si>
  <si>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</si>
  <si>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</si>
  <si>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</si>
  <si>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</si>
  <si>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</si>
  <si>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</si>
  <si>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</si>
  <si>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</si>
  <si>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</si>
  <si>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</si>
  <si>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</si>
  <si>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</si>
  <si>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</si>
  <si>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</si>
  <si>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</si>
  <si>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</si>
  <si>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</si>
  <si>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</si>
  <si>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</si>
  <si>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</si>
  <si>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</si>
  <si>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</si>
  <si>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</si>
  <si>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</si>
  <si>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</si>
  <si>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</si>
  <si>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</si>
  <si>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</si>
  <si>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</si>
  <si>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</si>
  <si>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</si>
  <si>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</si>
  <si>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</si>
  <si>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</si>
  <si>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</si>
  <si>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</si>
  <si>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</si>
  <si>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</si>
  <si>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</si>
  <si>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</si>
  <si>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</si>
  <si>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</si>
  <si>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</si>
  <si>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</si>
  <si>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</si>
  <si>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</si>
  <si>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</si>
  <si>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</si>
  <si>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</si>
  <si>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</si>
  <si>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</si>
  <si>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</si>
  <si>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</si>
  <si>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</si>
  <si>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</si>
  <si>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</si>
  <si>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</si>
  <si>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</si>
  <si>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</si>
  <si>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</si>
  <si>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</si>
  <si>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</si>
  <si>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</si>
  <si>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</si>
  <si>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</si>
  <si>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</si>
  <si>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</si>
  <si>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</si>
  <si>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</si>
  <si>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</si>
  <si>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</si>
  <si>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</si>
  <si>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</si>
  <si>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</si>
  <si>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</si>
  <si>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</si>
  <si>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</si>
  <si>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</si>
  <si>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</si>
  <si>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</si>
  <si>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</si>
  <si>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</si>
  <si>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</si>
  <si>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</si>
  <si>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</si>
  <si>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</si>
  <si>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</si>
  <si>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</si>
  <si>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</si>
  <si>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</si>
  <si>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</si>
  <si>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</si>
  <si>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</si>
  <si>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</si>
  <si>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</si>
  <si>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</si>
  <si>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</si>
  <si>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</si>
  <si>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</si>
  <si>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</si>
  <si>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</si>
  <si>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</si>
  <si>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</si>
  <si>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</si>
  <si>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</si>
  <si>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</si>
  <si>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</si>
  <si>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</si>
  <si>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</si>
  <si>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</si>
  <si>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</si>
  <si>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</si>
  <si>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</si>
  <si>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</si>
  <si>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</si>
  <si>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</si>
  <si>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</si>
  <si>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</si>
  <si>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</si>
  <si>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</si>
  <si>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</si>
  <si>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</si>
  <si>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</si>
  <si>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</si>
  <si>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</si>
  <si>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</si>
  <si>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</si>
  <si>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</si>
  <si>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</si>
  <si>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</si>
  <si>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</si>
  <si>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</si>
  <si>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</si>
  <si>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</si>
  <si>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</si>
  <si>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</si>
  <si>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</si>
  <si>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</si>
  <si>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</si>
  <si>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</si>
  <si>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</si>
  <si>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</si>
  <si>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</si>
  <si>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</si>
  <si>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</si>
  <si>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</si>
  <si>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</si>
  <si>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</si>
  <si>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</si>
  <si>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</si>
  <si>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</si>
  <si>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</si>
  <si>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</si>
  <si>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</si>
  <si>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</si>
  <si>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</si>
  <si>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</si>
  <si>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</si>
  <si>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</si>
  <si>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</si>
  <si>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</si>
  <si>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</si>
  <si>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</si>
  <si>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</si>
  <si>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</si>
  <si>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</si>
  <si>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</si>
  <si>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</si>
  <si>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</si>
  <si>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</si>
  <si>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</si>
  <si>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</si>
  <si>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</si>
  <si>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</si>
  <si>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</si>
  <si>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</si>
  <si>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</si>
  <si>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</si>
  <si>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</si>
  <si>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</si>
  <si>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</si>
  <si>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</si>
  <si>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</si>
  <si>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</si>
  <si>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</si>
  <si>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</si>
  <si>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</si>
  <si>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</si>
  <si>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</si>
  <si>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</si>
  <si>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</si>
  <si>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</si>
  <si>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</si>
  <si>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</si>
  <si>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</si>
  <si>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</si>
  <si>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</si>
  <si>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</si>
  <si>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</si>
  <si>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</si>
  <si>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</si>
  <si>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</si>
  <si>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</si>
  <si>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</si>
  <si>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</si>
  <si>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</si>
  <si>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</si>
  <si>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</si>
  <si>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</si>
  <si>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</si>
  <si>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</si>
  <si>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</si>
  <si>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</si>
  <si>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</si>
  <si>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</si>
  <si>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</si>
  <si>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</si>
  <si>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</si>
  <si>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</si>
  <si>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</si>
  <si>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</si>
  <si>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</si>
  <si>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</si>
  <si>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</si>
  <si>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</si>
  <si>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</si>
  <si>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</si>
  <si>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</si>
  <si>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</si>
  <si>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</si>
  <si>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</si>
  <si>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</si>
  <si>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</si>
  <si>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</si>
  <si>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</si>
  <si>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</si>
  <si>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</si>
  <si>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</si>
  <si>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</si>
  <si>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</si>
  <si>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</si>
  <si>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</si>
  <si>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</si>
  <si>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</si>
  <si>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</si>
  <si>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</si>
  <si>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</si>
  <si>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</si>
  <si>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</si>
  <si>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</si>
  <si>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</si>
  <si>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</si>
  <si>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</si>
  <si>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</si>
  <si>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</si>
  <si>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</si>
  <si>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</si>
  <si>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</si>
  <si>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</si>
  <si>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</si>
  <si>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</si>
  <si>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</si>
  <si>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</si>
  <si>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</si>
  <si>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</si>
  <si>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</si>
  <si>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</si>
  <si>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</si>
  <si>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</si>
  <si>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</si>
  <si>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</si>
  <si>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</si>
  <si>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</si>
  <si>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</si>
  <si>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</si>
  <si>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</si>
  <si>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</si>
  <si>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</si>
  <si>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</si>
  <si>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</si>
  <si>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</si>
  <si>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</si>
  <si>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</si>
  <si>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</si>
  <si>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</si>
  <si>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</si>
  <si>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</si>
  <si>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</si>
  <si>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</si>
  <si>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</si>
  <si>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</si>
  <si>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</si>
  <si>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</si>
  <si>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</si>
  <si>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</si>
  <si>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</si>
  <si>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</si>
  <si>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</si>
  <si>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</si>
  <si>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</si>
  <si>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</si>
  <si>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</si>
  <si>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</si>
  <si>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</si>
  <si>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</si>
  <si>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</si>
  <si>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</si>
  <si>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</si>
  <si>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</si>
  <si>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</si>
  <si>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</si>
  <si>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</si>
  <si>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</si>
  <si>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</si>
  <si>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</si>
  <si>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</si>
  <si>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</si>
  <si>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</si>
  <si>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</si>
  <si>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</si>
  <si>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</si>
  <si>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</si>
  <si>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</si>
  <si>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</si>
  <si>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</si>
  <si>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</si>
  <si>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</si>
  <si>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</si>
  <si>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</si>
  <si>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</si>
  <si>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</si>
  <si>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</si>
  <si>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</si>
  <si>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</si>
  <si>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</si>
  <si>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</si>
  <si>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</si>
  <si>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</si>
  <si>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</si>
  <si>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</si>
  <si>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</si>
  <si>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</si>
  <si>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</si>
  <si>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</si>
  <si>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</si>
  <si>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</si>
  <si>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</si>
  <si>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</si>
  <si>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</si>
  <si>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</si>
  <si>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</si>
  <si>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</si>
  <si>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</si>
  <si>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</si>
  <si>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</si>
  <si>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</si>
  <si>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</si>
  <si>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</si>
  <si>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</si>
  <si>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</si>
  <si>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</si>
  <si>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</si>
  <si>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</si>
  <si>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</si>
  <si>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</si>
  <si>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</si>
  <si>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</si>
  <si>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</si>
  <si>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</si>
  <si>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</si>
  <si>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</si>
  <si>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</si>
  <si>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</si>
  <si>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</si>
  <si>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</si>
  <si>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</si>
  <si>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</si>
  <si>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</si>
  <si>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</si>
  <si>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</si>
  <si>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</si>
  <si>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</si>
  <si>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</si>
  <si>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</si>
  <si>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</si>
  <si>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</si>
  <si>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</si>
  <si>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</si>
  <si>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</si>
  <si>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</si>
  <si>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</si>
  <si>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</si>
  <si>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</si>
  <si>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</si>
  <si>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</si>
  <si>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</si>
  <si>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</si>
  <si>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</si>
  <si>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</si>
  <si>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</si>
  <si>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</si>
  <si>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</si>
  <si>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</si>
  <si>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</si>
  <si>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</si>
  <si>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</si>
  <si>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</si>
  <si>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</si>
  <si>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</si>
  <si>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</si>
  <si>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</si>
  <si>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</si>
  <si>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</si>
  <si>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</si>
  <si>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</si>
  <si>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</si>
  <si>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</si>
  <si>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</si>
  <si>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</si>
  <si>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</si>
  <si>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</si>
  <si>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</si>
  <si>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</si>
  <si>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</si>
  <si>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</si>
  <si>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</si>
  <si>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</si>
  <si>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</si>
  <si>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</si>
  <si>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</si>
  <si>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</si>
  <si>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</si>
  <si>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</si>
  <si>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</si>
  <si>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</si>
  <si>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</si>
  <si>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</si>
  <si>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</si>
  <si>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</si>
  <si>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</si>
  <si>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</si>
  <si>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</si>
  <si>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</si>
  <si>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</si>
  <si>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</si>
  <si>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</si>
  <si>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</si>
  <si>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</si>
  <si>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</si>
  <si>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</si>
  <si>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</si>
  <si>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</si>
  <si>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</si>
  <si>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</si>
  <si>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</si>
  <si>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</si>
  <si>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</si>
  <si>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</si>
  <si>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</si>
  <si>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</si>
  <si>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</si>
  <si>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</si>
  <si>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</si>
  <si>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</si>
  <si>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</si>
  <si>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</si>
  <si>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</si>
  <si>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</si>
  <si>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</si>
  <si>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</si>
  <si>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</si>
  <si>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</si>
  <si>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</si>
  <si>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</si>
  <si>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</si>
  <si>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</si>
  <si>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</si>
  <si>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</si>
  <si>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</si>
  <si>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</si>
  <si>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</si>
  <si>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</si>
  <si>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</si>
  <si>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</si>
  <si>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</si>
  <si>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</si>
  <si>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</si>
  <si>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</si>
  <si>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</si>
  <si>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</si>
  <si>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</si>
  <si>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</si>
  <si>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</si>
  <si>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</si>
  <si>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</si>
  <si>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</si>
  <si>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</si>
  <si>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</si>
  <si>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</si>
  <si>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</si>
  <si>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</si>
  <si>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</si>
  <si>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</si>
  <si>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</si>
  <si>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</si>
  <si>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</si>
  <si>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</si>
  <si>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</si>
  <si>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</si>
  <si>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</si>
  <si>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</si>
  <si>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</si>
  <si>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</si>
  <si>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Rajkhand
9431806467</t>
  </si>
  <si>
    <t>Govt. Middle School, Malin Belha
9572178379</t>
  </si>
  <si>
    <t>Govt. Middle School, Ganguli
9431629001</t>
  </si>
  <si>
    <t>Govt. Middle School, Kalikapur
9973900631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</si>
  <si>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</si>
  <si>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</si>
  <si>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</si>
  <si>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</si>
  <si>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</si>
  <si>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</si>
  <si>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</si>
  <si>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</si>
  <si>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</si>
  <si>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</si>
  <si>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</si>
  <si>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</si>
  <si>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</si>
  <si>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</si>
  <si>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</si>
  <si>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</si>
  <si>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</si>
  <si>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</si>
  <si>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</si>
  <si>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</si>
  <si>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</si>
  <si>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</si>
  <si>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</si>
  <si>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</si>
  <si>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</si>
  <si>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</si>
  <si>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</si>
  <si>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</si>
  <si>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</si>
  <si>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</si>
  <si>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</si>
  <si>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</si>
  <si>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</si>
  <si>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</si>
  <si>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</si>
  <si>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</si>
  <si>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</si>
  <si>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</si>
  <si>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</si>
  <si>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</si>
  <si>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</si>
  <si>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</si>
  <si>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</si>
  <si>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</si>
  <si>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</si>
  <si>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</si>
  <si>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</si>
  <si>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</si>
  <si>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</si>
  <si>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</si>
  <si>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</si>
  <si>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</si>
  <si>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</si>
  <si>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</si>
  <si>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</si>
  <si>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</si>
  <si>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</si>
  <si>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</si>
  <si>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</si>
  <si>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</si>
  <si>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</si>
  <si>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</si>
  <si>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</si>
  <si>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</si>
  <si>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</si>
  <si>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</si>
  <si>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</si>
  <si>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</si>
  <si>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</si>
  <si>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</si>
  <si>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</si>
  <si>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</si>
  <si>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</si>
  <si>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</si>
  <si>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</si>
  <si>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</si>
  <si>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</si>
  <si>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</si>
  <si>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</si>
  <si>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</si>
  <si>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</si>
  <si>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</si>
  <si>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</si>
  <si>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</si>
  <si>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</si>
  <si>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</si>
  <si>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</si>
  <si>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</si>
  <si>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</si>
  <si>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</si>
  <si>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</si>
  <si>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</si>
  <si>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</si>
  <si>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</si>
  <si>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</si>
  <si>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</si>
  <si>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</si>
  <si>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</si>
  <si>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</si>
  <si>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</si>
  <si>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</si>
  <si>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</si>
  <si>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</si>
  <si>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</si>
  <si>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</si>
  <si>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</si>
  <si>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</si>
  <si>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</si>
  <si>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</si>
  <si>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</si>
  <si>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</si>
  <si>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</si>
  <si>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</si>
  <si>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</si>
  <si>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</si>
  <si>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</si>
  <si>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</si>
  <si>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</si>
  <si>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</si>
  <si>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</si>
  <si>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</si>
  <si>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</si>
  <si>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</si>
  <si>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</si>
  <si>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</si>
  <si>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</si>
  <si>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</si>
  <si>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</si>
  <si>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</si>
  <si>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</si>
  <si>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</si>
  <si>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</si>
  <si>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</si>
  <si>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</si>
  <si>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</si>
  <si>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</si>
  <si>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</si>
  <si>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</si>
  <si>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</si>
  <si>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</si>
  <si>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</si>
  <si>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</si>
  <si>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</si>
  <si>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</si>
  <si>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</si>
  <si>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</si>
  <si>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</si>
  <si>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</si>
  <si>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</si>
  <si>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</si>
  <si>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</si>
  <si>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</si>
  <si>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</si>
  <si>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</si>
  <si>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</si>
  <si>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</si>
  <si>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</si>
  <si>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</si>
  <si>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</si>
  <si>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</si>
  <si>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</si>
  <si>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</si>
  <si>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</si>
  <si>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</si>
  <si>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</si>
  <si>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</si>
  <si>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</si>
  <si>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</si>
  <si>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</si>
  <si>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</si>
  <si>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</si>
  <si>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</si>
  <si>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</si>
  <si>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</si>
  <si>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</si>
  <si>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</si>
  <si>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</si>
  <si>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</si>
  <si>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</si>
  <si>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</si>
  <si>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</si>
  <si>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</si>
  <si>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</si>
  <si>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</si>
  <si>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</si>
  <si>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</si>
  <si>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</si>
  <si>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</si>
  <si>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</si>
  <si>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</si>
  <si>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</si>
  <si>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</si>
  <si>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</si>
  <si>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</si>
  <si>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</si>
  <si>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</si>
  <si>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</si>
  <si>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</si>
  <si>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</si>
  <si>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</si>
  <si>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</si>
  <si>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</si>
  <si>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</si>
  <si>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</si>
  <si>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</si>
  <si>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</si>
  <si>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</si>
  <si>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</si>
  <si>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</si>
  <si>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</si>
  <si>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</si>
  <si>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</si>
  <si>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</si>
  <si>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</si>
  <si>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</si>
  <si>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</si>
  <si>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</si>
  <si>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</si>
  <si>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</si>
  <si>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</si>
  <si>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</si>
  <si>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</si>
  <si>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</si>
  <si>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</si>
  <si>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</si>
  <si>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</si>
  <si>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</si>
  <si>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</si>
  <si>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</si>
  <si>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</si>
  <si>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</si>
  <si>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</si>
  <si>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</si>
  <si>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</si>
  <si>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</si>
  <si>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</si>
  <si>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</si>
  <si>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</si>
  <si>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</si>
  <si>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</si>
  <si>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</si>
  <si>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</si>
  <si>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</si>
  <si>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</si>
  <si>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</si>
  <si>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</si>
  <si>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</si>
  <si>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</si>
  <si>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</si>
  <si>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</si>
  <si>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</si>
  <si>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</si>
  <si>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Sufficient land not available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</si>
  <si>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</si>
  <si>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</si>
  <si>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</si>
  <si>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</si>
  <si>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Now land available but contractor  wants new rate</t>
  </si>
  <si>
    <t>1st floor sill level</t>
  </si>
  <si>
    <t>hand over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</si>
  <si>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</si>
  <si>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</si>
  <si>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</si>
  <si>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</si>
  <si>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</si>
  <si>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</si>
  <si>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</si>
  <si>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</si>
  <si>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</si>
  <si>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</si>
  <si>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</si>
  <si>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</si>
  <si>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</si>
  <si>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</si>
  <si>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</si>
  <si>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</si>
  <si>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</si>
  <si>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</si>
  <si>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</si>
  <si>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</si>
  <si>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</si>
  <si>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</si>
  <si>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</si>
  <si>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</si>
  <si>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</si>
  <si>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</si>
  <si>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</si>
  <si>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</si>
  <si>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</si>
  <si>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</si>
  <si>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</si>
  <si>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</si>
  <si>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</si>
  <si>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</si>
  <si>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</si>
  <si>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</si>
  <si>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</si>
  <si>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</si>
  <si>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</si>
  <si>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</si>
  <si>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</si>
  <si>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</si>
  <si>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</si>
  <si>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</si>
  <si>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</si>
  <si>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</si>
  <si>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</si>
  <si>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</si>
  <si>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</si>
  <si>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</si>
  <si>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USS-119 (A)</t>
  </si>
  <si>
    <t>USS-119 (B)</t>
  </si>
  <si>
    <t>USS-119 (C)</t>
  </si>
  <si>
    <t>USS-119 (D)</t>
  </si>
  <si>
    <t>Gupta Dham Construction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</si>
  <si>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</si>
  <si>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</si>
  <si>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</si>
  <si>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</si>
  <si>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</si>
  <si>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</si>
  <si>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</si>
  <si>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</si>
  <si>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</si>
  <si>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</si>
  <si>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</si>
  <si>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</si>
  <si>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</si>
  <si>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</si>
  <si>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</si>
  <si>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</si>
  <si>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</si>
  <si>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</si>
  <si>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</si>
  <si>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</si>
  <si>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</si>
  <si>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</si>
  <si>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</si>
  <si>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</si>
  <si>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</si>
  <si>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</si>
  <si>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</si>
  <si>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</si>
  <si>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</si>
  <si>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</si>
  <si>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</si>
  <si>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</si>
  <si>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</si>
  <si>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</si>
  <si>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</si>
  <si>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</si>
  <si>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</si>
  <si>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</si>
  <si>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</si>
  <si>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</si>
  <si>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</si>
  <si>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</si>
  <si>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</si>
  <si>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</si>
  <si>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</si>
  <si>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</si>
  <si>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</si>
  <si>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</si>
  <si>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</si>
  <si>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</si>
  <si>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</si>
  <si>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</si>
  <si>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</si>
  <si>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</si>
  <si>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</si>
  <si>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</si>
  <si>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</si>
  <si>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</si>
  <si>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</si>
  <si>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</si>
  <si>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</si>
  <si>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</si>
  <si>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</si>
  <si>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</si>
  <si>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</si>
  <si>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</si>
  <si>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</si>
  <si>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</si>
  <si>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</si>
  <si>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</si>
  <si>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</si>
  <si>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</si>
  <si>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</si>
  <si>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</si>
  <si>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</si>
  <si>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</si>
  <si>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</si>
  <si>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</si>
  <si>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</si>
  <si>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</si>
  <si>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</si>
  <si>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</si>
  <si>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</si>
  <si>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</si>
  <si>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</si>
  <si>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</si>
  <si>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</si>
  <si>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</si>
  <si>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</si>
  <si>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</si>
  <si>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</si>
  <si>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</si>
  <si>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</si>
  <si>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</si>
  <si>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</si>
  <si>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</si>
  <si>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</si>
  <si>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</si>
  <si>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</si>
  <si>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</si>
  <si>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</si>
  <si>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</si>
  <si>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</si>
  <si>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</si>
  <si>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</si>
  <si>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</si>
  <si>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</si>
  <si>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</si>
  <si>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</si>
  <si>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</si>
  <si>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</si>
  <si>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</si>
  <si>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</si>
  <si>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</si>
  <si>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</si>
  <si>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</si>
  <si>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</si>
  <si>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</si>
  <si>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</si>
  <si>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</si>
  <si>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USS-173 (A)</t>
  </si>
  <si>
    <t>USS-173 (B)</t>
  </si>
  <si>
    <t>Star Construction &amp; Co., Siwan</t>
  </si>
  <si>
    <t>Complete-08/10/2014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</si>
  <si>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</si>
  <si>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</si>
  <si>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</si>
  <si>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</si>
  <si>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</si>
  <si>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</si>
  <si>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</si>
  <si>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</si>
  <si>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</si>
  <si>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</si>
  <si>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</si>
  <si>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</si>
  <si>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</si>
  <si>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</si>
  <si>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</si>
  <si>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</si>
  <si>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</si>
  <si>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</si>
  <si>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</si>
  <si>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</si>
  <si>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</si>
  <si>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</si>
  <si>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</si>
  <si>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</si>
  <si>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</si>
  <si>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</si>
  <si>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</si>
  <si>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</si>
  <si>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</si>
  <si>
    <t>Name &amp; contact no. of PMC :- Dynamic consultancy (Manik Sarkar-9308533268/ 09804903257,                        Raj Kr. Chowdhary 09830757051)</t>
  </si>
  <si>
    <t>c</t>
  </si>
  <si>
    <t>M.S.Belahi Jairam 9973134925</t>
  </si>
  <si>
    <t>M.S.Jisara 9931684677</t>
  </si>
  <si>
    <t>M. S,Balaur Bhatgama
8434895543, 8434868088</t>
  </si>
  <si>
    <t>M. S, Kothiya
9973191481, 9931842980</t>
  </si>
  <si>
    <t>M. S,Dahila, 9973658759</t>
  </si>
  <si>
    <t>M. S, Bakhari, 631173639</t>
  </si>
  <si>
    <t>Middle, Kefen, 9162802550</t>
  </si>
  <si>
    <t>M. S, Chahuta, 9973925814</t>
  </si>
  <si>
    <t>M S, Bishunpur
9471621233, 9939934993</t>
  </si>
  <si>
    <t>Layout</t>
  </si>
  <si>
    <t>Govt. Middle School, Belaucha, 7739262788</t>
  </si>
  <si>
    <t>Middle School, Dhaniyapatti, 9931037199</t>
  </si>
  <si>
    <t>Govt. Middle School, Kewalpatti, 9430032594
8051418065</t>
  </si>
  <si>
    <t>Govt. Middle School, Singhaso, 9162249674
8051935537</t>
  </si>
  <si>
    <t>Middle School, Shripur Bhataura, 9955507715</t>
  </si>
  <si>
    <t>Date:-28.02.2015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</si>
</sst>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9"/>
      <color theme="1" tint="0.499984740745262"/>
      <name val="Times New Roman"/>
      <family val="1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9" fillId="0" borderId="1" xfId="0" applyFont="1" applyBorder="1" applyAlignment="1"/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44" fontId="35" fillId="3" borderId="1" xfId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4" fontId="35" fillId="2" borderId="1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wrapText="1"/>
    </xf>
    <xf numFmtId="1" fontId="22" fillId="0" borderId="1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/>
    <xf numFmtId="0" fontId="37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2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/>
    <xf numFmtId="0" fontId="41" fillId="3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1" fillId="3" borderId="1" xfId="0" applyFont="1" applyFill="1" applyBorder="1"/>
    <xf numFmtId="0" fontId="39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41" fillId="0" borderId="1" xfId="0" applyFont="1" applyFill="1" applyBorder="1" applyAlignment="1">
      <alignment wrapText="1"/>
    </xf>
    <xf numFmtId="0" fontId="41" fillId="5" borderId="1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7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17" fillId="2" borderId="1" xfId="0" applyFont="1" applyFill="1" applyBorder="1"/>
    <xf numFmtId="0" fontId="44" fillId="0" borderId="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0" xfId="0" applyFont="1"/>
    <xf numFmtId="0" fontId="46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48" fillId="0" borderId="0" xfId="0" applyFont="1"/>
    <xf numFmtId="0" fontId="47" fillId="0" borderId="1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wrapText="1"/>
    </xf>
    <xf numFmtId="0" fontId="50" fillId="2" borderId="1" xfId="0" applyFont="1" applyFill="1" applyBorder="1" applyAlignment="1">
      <alignment wrapText="1"/>
    </xf>
    <xf numFmtId="0" fontId="48" fillId="2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48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0" fillId="3" borderId="1" xfId="0" applyFont="1" applyFill="1" applyBorder="1"/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2" fontId="48" fillId="0" borderId="0" xfId="0" applyNumberFormat="1" applyFont="1"/>
    <xf numFmtId="0" fontId="48" fillId="0" borderId="0" xfId="0" applyFont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7" fillId="3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vertical="center"/>
    </xf>
    <xf numFmtId="0" fontId="41" fillId="3" borderId="1" xfId="0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7" fillId="0" borderId="1" xfId="0" applyFont="1" applyFill="1" applyBorder="1"/>
    <xf numFmtId="0" fontId="39" fillId="2" borderId="1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vertical="top" wrapText="1"/>
    </xf>
    <xf numFmtId="0" fontId="48" fillId="0" borderId="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41" fillId="5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 wrapText="1"/>
    </xf>
    <xf numFmtId="0" fontId="36" fillId="5" borderId="1" xfId="0" applyFont="1" applyFill="1" applyBorder="1"/>
    <xf numFmtId="0" fontId="36" fillId="5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1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3" fontId="35" fillId="3" borderId="1" xfId="1" applyNumberFormat="1" applyFont="1" applyFill="1" applyBorder="1" applyAlignment="1">
      <alignment horizontal="center" vertical="center" wrapText="1"/>
    </xf>
    <xf numFmtId="44" fontId="3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3" fillId="5" borderId="1" xfId="0" applyFont="1" applyFill="1" applyBorder="1"/>
    <xf numFmtId="0" fontId="63" fillId="5" borderId="1" xfId="0" applyFont="1" applyFill="1" applyBorder="1" applyAlignment="1">
      <alignment wrapText="1"/>
    </xf>
    <xf numFmtId="0" fontId="63" fillId="2" borderId="1" xfId="0" applyFont="1" applyFill="1" applyBorder="1" applyAlignment="1">
      <alignment wrapText="1"/>
    </xf>
    <xf numFmtId="0" fontId="63" fillId="2" borderId="1" xfId="0" applyFont="1" applyFill="1" applyBorder="1"/>
    <xf numFmtId="0" fontId="63" fillId="3" borderId="1" xfId="0" applyFont="1" applyFill="1" applyBorder="1" applyAlignment="1">
      <alignment wrapText="1"/>
    </xf>
    <xf numFmtId="0" fontId="63" fillId="3" borderId="1" xfId="0" applyFont="1" applyFill="1" applyBorder="1"/>
    <xf numFmtId="0" fontId="6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4" fontId="2" fillId="0" borderId="1" xfId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2" fontId="48" fillId="2" borderId="5" xfId="0" applyNumberFormat="1" applyFont="1" applyFill="1" applyBorder="1" applyAlignment="1">
      <alignment horizontal="center" vertical="center" wrapText="1"/>
    </xf>
    <xf numFmtId="2" fontId="48" fillId="2" borderId="6" xfId="0" applyNumberFormat="1" applyFont="1" applyFill="1" applyBorder="1" applyAlignment="1">
      <alignment horizontal="center" vertical="center" wrapText="1"/>
    </xf>
    <xf numFmtId="2" fontId="48" fillId="2" borderId="7" xfId="0" applyNumberFormat="1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left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44" fontId="47" fillId="0" borderId="1" xfId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8" fillId="0" borderId="4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7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wrapText="1"/>
    </xf>
    <xf numFmtId="0" fontId="51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view="pageBreakPreview" topLeftCell="A2" zoomScale="89" zoomScaleSheetLayoutView="8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T29" sqref="T29"/>
    </sheetView>
  </sheetViews>
  <sheetFormatPr defaultRowHeight="15"/>
  <cols>
    <col min="1" max="1" width="4.140625" style="128" customWidth="1"/>
    <col min="2" max="2" width="15.140625" style="128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2.5703125" customWidth="1"/>
    <col min="24" max="24" width="9.140625" hidden="1" customWidth="1"/>
  </cols>
  <sheetData>
    <row r="2" spans="1:25" ht="18.75">
      <c r="A2" s="374" t="s">
        <v>19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</row>
    <row r="3" spans="1:25">
      <c r="A3" s="346" t="s">
        <v>961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187" t="s">
        <v>1199</v>
      </c>
      <c r="W3" s="186"/>
    </row>
    <row r="4" spans="1:25" ht="15" customHeight="1">
      <c r="A4" s="373" t="s">
        <v>0</v>
      </c>
      <c r="B4" s="373" t="s">
        <v>22</v>
      </c>
      <c r="C4" s="373" t="s">
        <v>23</v>
      </c>
      <c r="D4" s="377" t="s">
        <v>24</v>
      </c>
      <c r="E4" s="378"/>
      <c r="F4" s="384"/>
      <c r="G4" s="377" t="s">
        <v>27</v>
      </c>
      <c r="H4" s="378"/>
      <c r="I4" s="384"/>
      <c r="J4" s="381" t="s">
        <v>20</v>
      </c>
      <c r="K4" s="385" t="s">
        <v>16</v>
      </c>
      <c r="L4" s="385"/>
      <c r="M4" s="385"/>
      <c r="N4" s="385"/>
      <c r="O4" s="385"/>
      <c r="P4" s="385"/>
      <c r="Q4" s="385"/>
      <c r="R4" s="386"/>
      <c r="S4" s="387" t="s">
        <v>32</v>
      </c>
      <c r="T4" s="385"/>
      <c r="U4" s="386"/>
      <c r="V4" s="388" t="s">
        <v>39</v>
      </c>
      <c r="W4" s="391" t="s">
        <v>14</v>
      </c>
    </row>
    <row r="5" spans="1:25" ht="22.5" customHeight="1">
      <c r="A5" s="373"/>
      <c r="B5" s="373"/>
      <c r="C5" s="373"/>
      <c r="D5" s="379" t="s">
        <v>25</v>
      </c>
      <c r="E5" s="379" t="s">
        <v>28</v>
      </c>
      <c r="F5" s="379" t="s">
        <v>26</v>
      </c>
      <c r="G5" s="379" t="s">
        <v>25</v>
      </c>
      <c r="H5" s="379" t="s">
        <v>28</v>
      </c>
      <c r="I5" s="379" t="s">
        <v>26</v>
      </c>
      <c r="J5" s="382"/>
      <c r="K5" s="394" t="s">
        <v>15</v>
      </c>
      <c r="L5" s="379" t="s">
        <v>10</v>
      </c>
      <c r="M5" s="379" t="s">
        <v>9</v>
      </c>
      <c r="N5" s="377" t="s">
        <v>17</v>
      </c>
      <c r="O5" s="378"/>
      <c r="P5" s="377" t="s">
        <v>18</v>
      </c>
      <c r="Q5" s="378"/>
      <c r="R5" s="379" t="s">
        <v>13</v>
      </c>
      <c r="S5" s="375" t="s">
        <v>7</v>
      </c>
      <c r="T5" s="375" t="s">
        <v>31</v>
      </c>
      <c r="U5" s="375" t="s">
        <v>8</v>
      </c>
      <c r="V5" s="389"/>
      <c r="W5" s="392"/>
    </row>
    <row r="6" spans="1:25" ht="49.5" customHeight="1">
      <c r="A6" s="373"/>
      <c r="B6" s="373"/>
      <c r="C6" s="373"/>
      <c r="D6" s="380"/>
      <c r="E6" s="380"/>
      <c r="F6" s="380"/>
      <c r="G6" s="380"/>
      <c r="H6" s="380"/>
      <c r="I6" s="380"/>
      <c r="J6" s="383"/>
      <c r="K6" s="395"/>
      <c r="L6" s="380"/>
      <c r="M6" s="380"/>
      <c r="N6" s="291" t="s">
        <v>11</v>
      </c>
      <c r="O6" s="291" t="s">
        <v>12</v>
      </c>
      <c r="P6" s="291" t="s">
        <v>11</v>
      </c>
      <c r="Q6" s="291" t="s">
        <v>12</v>
      </c>
      <c r="R6" s="380"/>
      <c r="S6" s="376"/>
      <c r="T6" s="376"/>
      <c r="U6" s="376"/>
      <c r="V6" s="390"/>
      <c r="W6" s="393"/>
      <c r="X6" t="s">
        <v>840</v>
      </c>
    </row>
    <row r="7" spans="1:25" ht="50.1" customHeight="1">
      <c r="A7" s="398">
        <v>1</v>
      </c>
      <c r="B7" s="350" t="s">
        <v>1043</v>
      </c>
      <c r="C7" s="18" t="s">
        <v>958</v>
      </c>
      <c r="D7" s="355">
        <f>'Patna (East)'!A63</f>
        <v>23</v>
      </c>
      <c r="E7" s="355">
        <f>'Patna (East)'!E67</f>
        <v>59</v>
      </c>
      <c r="F7" s="355">
        <f>'Patna (East)'!H67</f>
        <v>2945.3146666666667</v>
      </c>
      <c r="G7" s="350">
        <f>D7</f>
        <v>23</v>
      </c>
      <c r="H7" s="355">
        <f>E7</f>
        <v>59</v>
      </c>
      <c r="I7" s="358">
        <f>F7</f>
        <v>2945.3146666666667</v>
      </c>
      <c r="J7" s="20"/>
      <c r="K7" s="350">
        <f>'Patna (East)'!L67</f>
        <v>2</v>
      </c>
      <c r="L7" s="350">
        <f>'Patna (East)'!M67</f>
        <v>3</v>
      </c>
      <c r="M7" s="350">
        <f>'Patna (East)'!N67</f>
        <v>0</v>
      </c>
      <c r="N7" s="350">
        <f>'Patna (East)'!O67</f>
        <v>6</v>
      </c>
      <c r="O7" s="350">
        <f>'Patna (East)'!P67</f>
        <v>2</v>
      </c>
      <c r="P7" s="350">
        <f>'Patna (East)'!Q67</f>
        <v>0</v>
      </c>
      <c r="Q7" s="350">
        <f>'Patna (East)'!R67</f>
        <v>2</v>
      </c>
      <c r="R7" s="350">
        <f>'Patna (East)'!S67</f>
        <v>16</v>
      </c>
      <c r="S7" s="352">
        <f>'Patna (East)'!I67</f>
        <v>10</v>
      </c>
      <c r="T7" s="352">
        <f>K7+L7+M7+N7+O7+P7+Q7+R7</f>
        <v>31</v>
      </c>
      <c r="U7" s="352">
        <f>'Patna (East)'!T67</f>
        <v>18</v>
      </c>
      <c r="V7" s="354">
        <f>'Patna (East)'!U67</f>
        <v>1411.3400000000001</v>
      </c>
      <c r="W7" s="370"/>
      <c r="X7">
        <f>H7-S7-T7-U7</f>
        <v>0</v>
      </c>
      <c r="Y7" s="349"/>
    </row>
    <row r="8" spans="1:25" ht="36">
      <c r="A8" s="399"/>
      <c r="B8" s="400"/>
      <c r="C8" s="27" t="s">
        <v>37</v>
      </c>
      <c r="D8" s="356"/>
      <c r="E8" s="356"/>
      <c r="F8" s="356"/>
      <c r="G8" s="351"/>
      <c r="H8" s="356"/>
      <c r="I8" s="359"/>
      <c r="J8" s="20"/>
      <c r="K8" s="351"/>
      <c r="L8" s="351"/>
      <c r="M8" s="351"/>
      <c r="N8" s="351"/>
      <c r="O8" s="351"/>
      <c r="P8" s="351"/>
      <c r="Q8" s="351"/>
      <c r="R8" s="351"/>
      <c r="S8" s="353"/>
      <c r="T8" s="353"/>
      <c r="U8" s="353"/>
      <c r="V8" s="360"/>
      <c r="W8" s="371"/>
      <c r="X8">
        <f>H8-S8-T8-U8</f>
        <v>0</v>
      </c>
      <c r="Y8" s="349"/>
    </row>
    <row r="9" spans="1:25" ht="54.95" customHeight="1">
      <c r="A9" s="398">
        <v>2</v>
      </c>
      <c r="B9" s="350" t="s">
        <v>1044</v>
      </c>
      <c r="C9" s="18" t="s">
        <v>1040</v>
      </c>
      <c r="D9" s="355">
        <f>'Patna (West)'!A55</f>
        <v>25</v>
      </c>
      <c r="E9" s="355">
        <f>'Patna (West)'!E56</f>
        <v>48</v>
      </c>
      <c r="F9" s="357">
        <f>'Patna (West)'!H56</f>
        <v>2426.355</v>
      </c>
      <c r="G9" s="350">
        <f>D9-4</f>
        <v>21</v>
      </c>
      <c r="H9" s="355">
        <f>E9-('Patna (West)'!E26+'Patna (West)'!E27+'Patna (West)'!E32+'Patna (West)'!E24)</f>
        <v>40</v>
      </c>
      <c r="I9" s="358">
        <f>F9-('Patna (West)'!H24+'Patna (West)'!H26+'Patna (West)'!H27+'Patna (West)'!H28)</f>
        <v>2014.115</v>
      </c>
      <c r="J9" s="20"/>
      <c r="K9" s="350">
        <f>'Patna (West)'!L56</f>
        <v>0</v>
      </c>
      <c r="L9" s="350">
        <f>'Patna (West)'!M56</f>
        <v>2</v>
      </c>
      <c r="M9" s="350">
        <f>'Patna (West)'!N56</f>
        <v>0</v>
      </c>
      <c r="N9" s="350">
        <f>'Patna (West)'!O56</f>
        <v>0</v>
      </c>
      <c r="O9" s="350">
        <f>'Patna (West)'!P56</f>
        <v>8</v>
      </c>
      <c r="P9" s="350">
        <f>'Patna (West)'!Q56</f>
        <v>1</v>
      </c>
      <c r="Q9" s="350">
        <f>'Patna (West)'!R56</f>
        <v>4</v>
      </c>
      <c r="R9" s="350">
        <f>'Patna (West)'!S56</f>
        <v>15</v>
      </c>
      <c r="S9" s="352">
        <f>'Patna (West)'!I56</f>
        <v>9</v>
      </c>
      <c r="T9" s="352">
        <f>K9+L9+M9+N9+O9+P9+Q9+R9</f>
        <v>30</v>
      </c>
      <c r="U9" s="352">
        <f>'Patna (West)'!T56</f>
        <v>1</v>
      </c>
      <c r="V9" s="354">
        <f>'Patna (West)'!U56</f>
        <v>747.77</v>
      </c>
      <c r="W9" s="370"/>
      <c r="X9">
        <f>H9-S9-T9-U9</f>
        <v>0</v>
      </c>
      <c r="Y9" s="349"/>
    </row>
    <row r="10" spans="1:25" ht="36">
      <c r="A10" s="399"/>
      <c r="B10" s="400"/>
      <c r="C10" s="27" t="s">
        <v>37</v>
      </c>
      <c r="D10" s="356"/>
      <c r="E10" s="356"/>
      <c r="F10" s="356"/>
      <c r="G10" s="351"/>
      <c r="H10" s="356"/>
      <c r="I10" s="359"/>
      <c r="J10" s="20"/>
      <c r="K10" s="351"/>
      <c r="L10" s="351"/>
      <c r="M10" s="351"/>
      <c r="N10" s="351"/>
      <c r="O10" s="351"/>
      <c r="P10" s="351"/>
      <c r="Q10" s="351"/>
      <c r="R10" s="351"/>
      <c r="S10" s="353"/>
      <c r="T10" s="353"/>
      <c r="U10" s="353"/>
      <c r="V10" s="360"/>
      <c r="W10" s="371"/>
      <c r="X10">
        <f t="shared" ref="X10:X29" si="0">H10-S10-T10-U10</f>
        <v>0</v>
      </c>
      <c r="Y10" s="349"/>
    </row>
    <row r="11" spans="1:25" ht="36.75" customHeight="1">
      <c r="A11" s="398">
        <v>3</v>
      </c>
      <c r="B11" s="350" t="s">
        <v>1045</v>
      </c>
      <c r="C11" s="28" t="s">
        <v>952</v>
      </c>
      <c r="D11" s="355">
        <f>Magadh!A69</f>
        <v>33</v>
      </c>
      <c r="E11" s="355">
        <f>Magadh!E70</f>
        <v>62</v>
      </c>
      <c r="F11" s="357">
        <f>Magadh!H70</f>
        <v>2164.62</v>
      </c>
      <c r="G11" s="350">
        <f>D11-6</f>
        <v>27</v>
      </c>
      <c r="H11" s="355">
        <f>E11-(Magadh!E14+Magadh!E20+Magadh!E24+Magadh!E38+Magadh!E51)</f>
        <v>55</v>
      </c>
      <c r="I11" s="358">
        <f>F11-(Magadh!H12+Magadh!H20+Magadh!H24+Magadh!H35+Magadh!H38+Magadh!H51)</f>
        <v>1762.5</v>
      </c>
      <c r="J11" s="20"/>
      <c r="K11" s="368">
        <f>Magadh!L70</f>
        <v>2</v>
      </c>
      <c r="L11" s="368">
        <f>Magadh!M70</f>
        <v>6</v>
      </c>
      <c r="M11" s="368">
        <f>Magadh!N70</f>
        <v>3</v>
      </c>
      <c r="N11" s="368">
        <f>Magadh!O70</f>
        <v>2</v>
      </c>
      <c r="O11" s="368">
        <f>Magadh!P70</f>
        <v>10</v>
      </c>
      <c r="P11" s="368">
        <f>Magadh!Q70</f>
        <v>1</v>
      </c>
      <c r="Q11" s="368">
        <f>Magadh!R70</f>
        <v>3</v>
      </c>
      <c r="R11" s="368">
        <f>Magadh!S70</f>
        <v>4</v>
      </c>
      <c r="S11" s="352">
        <f>Magadh!I70</f>
        <v>11</v>
      </c>
      <c r="T11" s="363">
        <f>K11+L11+M11+N11+O11+P11+Q11+R11</f>
        <v>31</v>
      </c>
      <c r="U11" s="363">
        <f>Magadh!T70</f>
        <v>13</v>
      </c>
      <c r="V11" s="352">
        <f>Magadh!U70</f>
        <v>943.22999999999979</v>
      </c>
      <c r="W11" s="350"/>
      <c r="X11">
        <f>H11-S11-T11-U11</f>
        <v>0</v>
      </c>
      <c r="Y11" s="349"/>
    </row>
    <row r="12" spans="1:25" ht="36">
      <c r="A12" s="399"/>
      <c r="B12" s="400"/>
      <c r="C12" s="27" t="s">
        <v>37</v>
      </c>
      <c r="D12" s="356"/>
      <c r="E12" s="356"/>
      <c r="F12" s="356"/>
      <c r="G12" s="351"/>
      <c r="H12" s="356"/>
      <c r="I12" s="359"/>
      <c r="J12" s="19"/>
      <c r="K12" s="351"/>
      <c r="L12" s="351"/>
      <c r="M12" s="351"/>
      <c r="N12" s="351"/>
      <c r="O12" s="351"/>
      <c r="P12" s="351"/>
      <c r="Q12" s="351"/>
      <c r="R12" s="351"/>
      <c r="S12" s="353"/>
      <c r="T12" s="353"/>
      <c r="U12" s="353"/>
      <c r="V12" s="353"/>
      <c r="W12" s="351"/>
      <c r="X12">
        <f t="shared" si="0"/>
        <v>0</v>
      </c>
      <c r="Y12" s="349"/>
    </row>
    <row r="13" spans="1:25" ht="54.95" customHeight="1">
      <c r="A13" s="398">
        <v>4</v>
      </c>
      <c r="B13" s="366" t="s">
        <v>1046</v>
      </c>
      <c r="C13" s="18" t="s">
        <v>1042</v>
      </c>
      <c r="D13" s="355">
        <f>Bhagalpur!A28</f>
        <v>17</v>
      </c>
      <c r="E13" s="355">
        <f>Bhagalpur!E31</f>
        <v>23</v>
      </c>
      <c r="F13" s="357">
        <f>Bhagalpur!H8+Bhagalpur!H9+Bhagalpur!H10+Bhagalpur!H11+Bhagalpur!H12+Bhagalpur!H13+Bhagalpur!H14+Bhagalpur!H15+Bhagalpur!H16+Bhagalpur!H17+Bhagalpur!H21+Bhagalpur!H23+Bhagalpur!H28</f>
        <v>966.55112000000008</v>
      </c>
      <c r="G13" s="350">
        <f>D13-3</f>
        <v>14</v>
      </c>
      <c r="H13" s="355">
        <f>E13-(Bhagalpur!E8+Bhagalpur!E12+Bhagalpur!E15)</f>
        <v>20</v>
      </c>
      <c r="I13" s="358">
        <f>F13-(Bhagalpur!H8+Bhagalpur!H12+Bhagalpur!H15)</f>
        <v>809.67112000000009</v>
      </c>
      <c r="J13" s="20"/>
      <c r="K13" s="350">
        <f>Bhagalpur!L31</f>
        <v>1</v>
      </c>
      <c r="L13" s="350">
        <f>Bhagalpur!M31</f>
        <v>0</v>
      </c>
      <c r="M13" s="350">
        <f>Bhagalpur!N31</f>
        <v>3</v>
      </c>
      <c r="N13" s="350">
        <f>Bhagalpur!O31</f>
        <v>2</v>
      </c>
      <c r="O13" s="350">
        <f>Bhagalpur!P31</f>
        <v>2</v>
      </c>
      <c r="P13" s="350">
        <f>Bhagalpur!Q31</f>
        <v>1</v>
      </c>
      <c r="Q13" s="350">
        <f>Bhagalpur!R31</f>
        <v>2</v>
      </c>
      <c r="R13" s="350">
        <f>Bhagalpur!S31</f>
        <v>0</v>
      </c>
      <c r="S13" s="352">
        <f>Bhagalpur!I31</f>
        <v>4</v>
      </c>
      <c r="T13" s="352">
        <f>K13+L13+M13+N13+O13+P13+Q13+R13</f>
        <v>11</v>
      </c>
      <c r="U13" s="352">
        <f>Bhagalpur!T31</f>
        <v>5</v>
      </c>
      <c r="V13" s="354">
        <f>Bhagalpur!U31</f>
        <v>309.33999999999997</v>
      </c>
      <c r="W13" s="347"/>
      <c r="X13">
        <f>H13-S13-T13-U13</f>
        <v>0</v>
      </c>
      <c r="Y13" s="349"/>
    </row>
    <row r="14" spans="1:25" ht="36">
      <c r="A14" s="399"/>
      <c r="B14" s="366"/>
      <c r="C14" s="27" t="s">
        <v>34</v>
      </c>
      <c r="D14" s="356"/>
      <c r="E14" s="356"/>
      <c r="F14" s="356"/>
      <c r="G14" s="351"/>
      <c r="H14" s="356"/>
      <c r="I14" s="359"/>
      <c r="J14" s="20"/>
      <c r="K14" s="351"/>
      <c r="L14" s="351"/>
      <c r="M14" s="351"/>
      <c r="N14" s="351"/>
      <c r="O14" s="351"/>
      <c r="P14" s="351"/>
      <c r="Q14" s="351"/>
      <c r="R14" s="351"/>
      <c r="S14" s="353"/>
      <c r="T14" s="353"/>
      <c r="U14" s="353"/>
      <c r="V14" s="353"/>
      <c r="W14" s="348"/>
      <c r="X14">
        <f>H14-S14-T14-U14</f>
        <v>0</v>
      </c>
      <c r="Y14" s="349"/>
    </row>
    <row r="15" spans="1:25" ht="38.25">
      <c r="A15" s="398">
        <v>5</v>
      </c>
      <c r="B15" s="366" t="s">
        <v>1047</v>
      </c>
      <c r="C15" s="18" t="s">
        <v>953</v>
      </c>
      <c r="D15" s="355">
        <f>Munger!A48</f>
        <v>19</v>
      </c>
      <c r="E15" s="355">
        <f>Munger!E51</f>
        <v>43</v>
      </c>
      <c r="F15" s="357">
        <f>Munger!H51</f>
        <v>2178.29</v>
      </c>
      <c r="G15" s="350">
        <f>D15-1</f>
        <v>18</v>
      </c>
      <c r="H15" s="355">
        <f>E15-(Munger!E17)</f>
        <v>42</v>
      </c>
      <c r="I15" s="358">
        <f>F15-(Munger!H17)</f>
        <v>2126.0700000000002</v>
      </c>
      <c r="J15" s="20"/>
      <c r="K15" s="350">
        <f>Munger!L51</f>
        <v>0</v>
      </c>
      <c r="L15" s="350">
        <f>Munger!M51</f>
        <v>1</v>
      </c>
      <c r="M15" s="350">
        <f>Munger!N51</f>
        <v>0</v>
      </c>
      <c r="N15" s="350">
        <f>Munger!O51</f>
        <v>0</v>
      </c>
      <c r="O15" s="350">
        <f>Munger!P51</f>
        <v>2</v>
      </c>
      <c r="P15" s="350">
        <f>Munger!Q51</f>
        <v>0</v>
      </c>
      <c r="Q15" s="350">
        <f>Munger!R51</f>
        <v>4</v>
      </c>
      <c r="R15" s="350">
        <f>Munger!S51</f>
        <v>16</v>
      </c>
      <c r="S15" s="352">
        <f>Munger!I51</f>
        <v>14</v>
      </c>
      <c r="T15" s="352">
        <f>K15+L15+M15+N15+O15+P15+Q15+R15</f>
        <v>23</v>
      </c>
      <c r="U15" s="352">
        <f>Munger!T51</f>
        <v>5</v>
      </c>
      <c r="V15" s="354">
        <f>Munger!U51</f>
        <v>895.4799999999999</v>
      </c>
      <c r="W15" s="347"/>
      <c r="X15">
        <f t="shared" si="0"/>
        <v>0</v>
      </c>
      <c r="Y15" s="349"/>
    </row>
    <row r="16" spans="1:25" ht="54.95" customHeight="1">
      <c r="A16" s="399"/>
      <c r="B16" s="366"/>
      <c r="C16" s="27" t="s">
        <v>34</v>
      </c>
      <c r="D16" s="356"/>
      <c r="E16" s="356"/>
      <c r="F16" s="356"/>
      <c r="G16" s="351"/>
      <c r="H16" s="356"/>
      <c r="I16" s="359"/>
      <c r="J16" s="20"/>
      <c r="K16" s="351"/>
      <c r="L16" s="351"/>
      <c r="M16" s="351"/>
      <c r="N16" s="351"/>
      <c r="O16" s="351"/>
      <c r="P16" s="351"/>
      <c r="Q16" s="351"/>
      <c r="R16" s="351"/>
      <c r="S16" s="353"/>
      <c r="T16" s="353"/>
      <c r="U16" s="353"/>
      <c r="V16" s="353"/>
      <c r="W16" s="348"/>
      <c r="X16">
        <f t="shared" si="0"/>
        <v>0</v>
      </c>
      <c r="Y16" s="349"/>
    </row>
    <row r="17" spans="1:25" ht="54.95" customHeight="1">
      <c r="A17" s="397">
        <v>6</v>
      </c>
      <c r="B17" s="366" t="s">
        <v>1048</v>
      </c>
      <c r="C17" s="18" t="s">
        <v>954</v>
      </c>
      <c r="D17" s="355">
        <f>Kosi!A9</f>
        <v>2</v>
      </c>
      <c r="E17" s="350">
        <f>Kosi!E12</f>
        <v>4</v>
      </c>
      <c r="F17" s="357">
        <f>Kosi!H12</f>
        <v>214.51</v>
      </c>
      <c r="G17" s="350">
        <v>1</v>
      </c>
      <c r="H17" s="355">
        <v>3</v>
      </c>
      <c r="I17" s="358">
        <f>Kosi!H9</f>
        <v>160.97999999999999</v>
      </c>
      <c r="J17" s="20"/>
      <c r="K17" s="368">
        <f>Kosi!L12</f>
        <v>0</v>
      </c>
      <c r="L17" s="368">
        <f>Kosi!M12</f>
        <v>0</v>
      </c>
      <c r="M17" s="368">
        <f>Kosi!N12</f>
        <v>1</v>
      </c>
      <c r="N17" s="368">
        <f>Kosi!O12</f>
        <v>0</v>
      </c>
      <c r="O17" s="368">
        <f>Kosi!P12</f>
        <v>1</v>
      </c>
      <c r="P17" s="368">
        <f>Kosi!Q12</f>
        <v>0</v>
      </c>
      <c r="Q17" s="368">
        <f>Kosi!R12</f>
        <v>0</v>
      </c>
      <c r="R17" s="368">
        <f>Kosi!S12</f>
        <v>0</v>
      </c>
      <c r="S17" s="363">
        <f>Kosi!I12</f>
        <v>0</v>
      </c>
      <c r="T17" s="363">
        <f>K17+L17+M17+N17+O17+P17+Q17+R17</f>
        <v>2</v>
      </c>
      <c r="U17" s="363">
        <f>Kosi!T12</f>
        <v>1</v>
      </c>
      <c r="V17" s="354">
        <f>Kosi!U12</f>
        <v>58.43</v>
      </c>
      <c r="W17" s="347"/>
      <c r="X17">
        <f>H17-S17-T17-U17</f>
        <v>0</v>
      </c>
      <c r="Y17" s="349"/>
    </row>
    <row r="18" spans="1:25" ht="54.95" customHeight="1">
      <c r="A18" s="397"/>
      <c r="B18" s="366"/>
      <c r="C18" s="27" t="s">
        <v>34</v>
      </c>
      <c r="D18" s="356"/>
      <c r="E18" s="351"/>
      <c r="F18" s="372"/>
      <c r="G18" s="351"/>
      <c r="H18" s="356"/>
      <c r="I18" s="359"/>
      <c r="J18" s="22"/>
      <c r="K18" s="369"/>
      <c r="L18" s="369"/>
      <c r="M18" s="369"/>
      <c r="N18" s="369"/>
      <c r="O18" s="369"/>
      <c r="P18" s="369"/>
      <c r="Q18" s="369"/>
      <c r="R18" s="369"/>
      <c r="S18" s="364"/>
      <c r="T18" s="353"/>
      <c r="U18" s="364"/>
      <c r="V18" s="360"/>
      <c r="W18" s="348"/>
      <c r="X18">
        <f>H18-S18-T18-U18</f>
        <v>0</v>
      </c>
      <c r="Y18" s="349"/>
    </row>
    <row r="19" spans="1:25" ht="54.95" customHeight="1">
      <c r="A19" s="398">
        <v>7</v>
      </c>
      <c r="B19" s="350" t="s">
        <v>1049</v>
      </c>
      <c r="C19" s="18" t="s">
        <v>955</v>
      </c>
      <c r="D19" s="355">
        <f>Purnea!A32</f>
        <v>16</v>
      </c>
      <c r="E19" s="350">
        <f>Purnea!E35</f>
        <v>27</v>
      </c>
      <c r="F19" s="357">
        <f>Purnea!H35</f>
        <v>1472.8000000000002</v>
      </c>
      <c r="G19" s="350">
        <f>D19-3</f>
        <v>13</v>
      </c>
      <c r="H19" s="355">
        <f>E19-(Purnea!E27)</f>
        <v>22</v>
      </c>
      <c r="I19" s="358">
        <f>F19-(Purnea!H23)</f>
        <v>1209.7700000000002</v>
      </c>
      <c r="J19" s="20"/>
      <c r="K19" s="368">
        <f>Purnea!L35</f>
        <v>2</v>
      </c>
      <c r="L19" s="368">
        <f>Purnea!M35</f>
        <v>1</v>
      </c>
      <c r="M19" s="368">
        <f>Purnea!N35</f>
        <v>1</v>
      </c>
      <c r="N19" s="368">
        <f>Purnea!O35</f>
        <v>2</v>
      </c>
      <c r="O19" s="368">
        <f>Purnea!P35</f>
        <v>2</v>
      </c>
      <c r="P19" s="368">
        <f>Purnea!Q35</f>
        <v>0</v>
      </c>
      <c r="Q19" s="368">
        <f>Purnea!R35</f>
        <v>0</v>
      </c>
      <c r="R19" s="368">
        <f>Purnea!S35</f>
        <v>3</v>
      </c>
      <c r="S19" s="363">
        <f>Purnea!I35</f>
        <v>8</v>
      </c>
      <c r="T19" s="363">
        <f>K19+L19+M19+N19+O19+P19+Q19+R19</f>
        <v>11</v>
      </c>
      <c r="U19" s="363">
        <f>Purnea!T35</f>
        <v>3</v>
      </c>
      <c r="V19" s="354">
        <f>Purnea!U35</f>
        <v>297.64</v>
      </c>
      <c r="W19" s="347"/>
      <c r="X19">
        <f t="shared" si="0"/>
        <v>0</v>
      </c>
      <c r="Y19" s="349"/>
    </row>
    <row r="20" spans="1:25" ht="54.95" customHeight="1">
      <c r="A20" s="399"/>
      <c r="B20" s="400"/>
      <c r="C20" s="27" t="s">
        <v>34</v>
      </c>
      <c r="D20" s="356"/>
      <c r="E20" s="351"/>
      <c r="F20" s="372"/>
      <c r="G20" s="351"/>
      <c r="H20" s="356"/>
      <c r="I20" s="359"/>
      <c r="J20" s="22"/>
      <c r="K20" s="369"/>
      <c r="L20" s="369"/>
      <c r="M20" s="369"/>
      <c r="N20" s="369"/>
      <c r="O20" s="369"/>
      <c r="P20" s="369"/>
      <c r="Q20" s="369"/>
      <c r="R20" s="369"/>
      <c r="S20" s="364"/>
      <c r="T20" s="353"/>
      <c r="U20" s="364"/>
      <c r="V20" s="360"/>
      <c r="W20" s="348"/>
      <c r="X20">
        <f t="shared" si="0"/>
        <v>0</v>
      </c>
      <c r="Y20" s="349"/>
    </row>
    <row r="21" spans="1:25" ht="24">
      <c r="A21" s="398">
        <v>8</v>
      </c>
      <c r="B21" s="350" t="s">
        <v>1050</v>
      </c>
      <c r="C21" s="28" t="s">
        <v>959</v>
      </c>
      <c r="D21" s="355">
        <f>'Tirhut (East)'!A57</f>
        <v>23</v>
      </c>
      <c r="E21" s="350">
        <f>'Tirhut (East)'!E62</f>
        <v>54</v>
      </c>
      <c r="F21" s="355">
        <f>'Tirhut (East)'!H62</f>
        <v>2925.18</v>
      </c>
      <c r="G21" s="350">
        <f>D21-1</f>
        <v>22</v>
      </c>
      <c r="H21" s="355">
        <f>E21-('Tirhut (East)'!E12)</f>
        <v>53</v>
      </c>
      <c r="I21" s="358">
        <f>F21-('Tirhut (East)'!H12)</f>
        <v>2866.25</v>
      </c>
      <c r="J21" s="20"/>
      <c r="K21" s="350">
        <f>'Tirhut (East)'!L62</f>
        <v>0</v>
      </c>
      <c r="L21" s="350">
        <f>'Tirhut (East)'!M62</f>
        <v>2</v>
      </c>
      <c r="M21" s="350">
        <f>'Tirhut (East)'!N62</f>
        <v>0</v>
      </c>
      <c r="N21" s="350">
        <f>'Tirhut (East)'!O62</f>
        <v>0</v>
      </c>
      <c r="O21" s="350">
        <f>'Tirhut (East)'!P62</f>
        <v>6</v>
      </c>
      <c r="P21" s="350">
        <f>'Tirhut (East)'!Q62</f>
        <v>4</v>
      </c>
      <c r="Q21" s="350">
        <f>'Tirhut (East)'!R62</f>
        <v>8</v>
      </c>
      <c r="R21" s="350">
        <f>'Tirhut (East)'!S62</f>
        <v>9</v>
      </c>
      <c r="S21" s="352">
        <f>'Tirhut (East)'!I62</f>
        <v>9</v>
      </c>
      <c r="T21" s="352">
        <f>K21+L21+M21+N21+O21+P21+Q21+R21</f>
        <v>29</v>
      </c>
      <c r="U21" s="352">
        <f>'Tirhut (East)'!T62</f>
        <v>15</v>
      </c>
      <c r="V21" s="354">
        <f>'Tirhut (East)'!U62</f>
        <v>1488.3100000000002</v>
      </c>
      <c r="W21" s="361"/>
      <c r="X21">
        <f>H21-S21-T21-U21</f>
        <v>0</v>
      </c>
      <c r="Y21" s="349"/>
    </row>
    <row r="22" spans="1:25" ht="45.75" customHeight="1">
      <c r="A22" s="399"/>
      <c r="B22" s="400"/>
      <c r="C22" s="24" t="s">
        <v>41</v>
      </c>
      <c r="D22" s="356"/>
      <c r="E22" s="351"/>
      <c r="F22" s="356"/>
      <c r="G22" s="351"/>
      <c r="H22" s="356"/>
      <c r="I22" s="359"/>
      <c r="J22" s="20"/>
      <c r="K22" s="351"/>
      <c r="L22" s="351"/>
      <c r="M22" s="351"/>
      <c r="N22" s="351"/>
      <c r="O22" s="351"/>
      <c r="P22" s="351"/>
      <c r="Q22" s="351"/>
      <c r="R22" s="351"/>
      <c r="S22" s="353"/>
      <c r="T22" s="353"/>
      <c r="U22" s="353"/>
      <c r="V22" s="360"/>
      <c r="W22" s="362"/>
      <c r="X22">
        <f>H22-S22-T22-U22</f>
        <v>0</v>
      </c>
      <c r="Y22" s="349"/>
    </row>
    <row r="23" spans="1:25" ht="36">
      <c r="A23" s="398">
        <v>9</v>
      </c>
      <c r="B23" s="350" t="s">
        <v>1051</v>
      </c>
      <c r="C23" s="28" t="s">
        <v>1153</v>
      </c>
      <c r="D23" s="355">
        <f>'Tirhut (West)'!A21</f>
        <v>4</v>
      </c>
      <c r="E23" s="350">
        <f>'Tirhut (West)'!E23</f>
        <v>15</v>
      </c>
      <c r="F23" s="355">
        <f>'Tirhut (West)'!H23</f>
        <v>821.76</v>
      </c>
      <c r="G23" s="350">
        <f>D23</f>
        <v>4</v>
      </c>
      <c r="H23" s="355">
        <f>E23</f>
        <v>15</v>
      </c>
      <c r="I23" s="358">
        <f>F23</f>
        <v>821.76</v>
      </c>
      <c r="J23" s="20"/>
      <c r="K23" s="350">
        <f>'Tirhut (West)'!L23</f>
        <v>0</v>
      </c>
      <c r="L23" s="350">
        <f>'Tirhut (West)'!M23</f>
        <v>1</v>
      </c>
      <c r="M23" s="350">
        <f>'Tirhut (West)'!N23</f>
        <v>0</v>
      </c>
      <c r="N23" s="350">
        <f>'Tirhut (West)'!O23</f>
        <v>0</v>
      </c>
      <c r="O23" s="350">
        <f>'Tirhut (West)'!P23</f>
        <v>4</v>
      </c>
      <c r="P23" s="350">
        <f>'Tirhut (West)'!Q23</f>
        <v>2</v>
      </c>
      <c r="Q23" s="350">
        <f>'Tirhut (West)'!R23</f>
        <v>3</v>
      </c>
      <c r="R23" s="350">
        <f>'Tirhut (West)'!S23</f>
        <v>3</v>
      </c>
      <c r="S23" s="352">
        <f>'Tirhut (West)'!I23</f>
        <v>2</v>
      </c>
      <c r="T23" s="352">
        <f>K23+L23+M23+N23+O23+P23+Q23+R23</f>
        <v>13</v>
      </c>
      <c r="U23" s="352">
        <f>'Tirhut (West)'!T23</f>
        <v>0</v>
      </c>
      <c r="V23" s="354">
        <f>'Tirhut (West)'!U23</f>
        <v>334.42</v>
      </c>
      <c r="W23" s="361"/>
      <c r="X23">
        <f>H23-S23-T23-U23</f>
        <v>0</v>
      </c>
      <c r="Y23" s="349"/>
    </row>
    <row r="24" spans="1:25" ht="45">
      <c r="A24" s="399"/>
      <c r="B24" s="400"/>
      <c r="C24" s="24" t="s">
        <v>41</v>
      </c>
      <c r="D24" s="356"/>
      <c r="E24" s="351"/>
      <c r="F24" s="356"/>
      <c r="G24" s="351"/>
      <c r="H24" s="356"/>
      <c r="I24" s="359"/>
      <c r="J24" s="20"/>
      <c r="K24" s="351"/>
      <c r="L24" s="351"/>
      <c r="M24" s="351"/>
      <c r="N24" s="351"/>
      <c r="O24" s="351"/>
      <c r="P24" s="351"/>
      <c r="Q24" s="351"/>
      <c r="R24" s="351"/>
      <c r="S24" s="353"/>
      <c r="T24" s="353"/>
      <c r="U24" s="353"/>
      <c r="V24" s="360"/>
      <c r="W24" s="362"/>
      <c r="X24">
        <f>H24-S24-T24-U24</f>
        <v>0</v>
      </c>
      <c r="Y24" s="349"/>
    </row>
    <row r="25" spans="1:25" ht="36">
      <c r="A25" s="398">
        <v>10</v>
      </c>
      <c r="B25" s="350" t="s">
        <v>1052</v>
      </c>
      <c r="C25" s="28" t="s">
        <v>1056</v>
      </c>
      <c r="D25" s="355">
        <f>Darbhanga!A29</f>
        <v>10</v>
      </c>
      <c r="E25" s="350">
        <f>Darbhanga!E33</f>
        <v>25</v>
      </c>
      <c r="F25" s="355">
        <f>Darbhanga!H33</f>
        <v>1354.7283333333335</v>
      </c>
      <c r="G25" s="350">
        <f>D25</f>
        <v>10</v>
      </c>
      <c r="H25" s="355">
        <f>Darbhanga!E12+Darbhanga!E15+Darbhanga!E17+Darbhanga!E19+Darbhanga!E24+Darbhanga!E25+Darbhanga!E26+Darbhanga!E27+Darbhanga!E28+Darbhanga!E32</f>
        <v>25</v>
      </c>
      <c r="I25" s="358">
        <f>Darbhanga!H8+Darbhanga!H13+Darbhanga!H16+Darbhanga!H18+Darbhanga!H20+Darbhanga!H29</f>
        <v>1142.1483333333333</v>
      </c>
      <c r="J25" s="20"/>
      <c r="K25" s="350">
        <f>Darbhanga!L33</f>
        <v>0</v>
      </c>
      <c r="L25" s="350">
        <f>Darbhanga!M33</f>
        <v>0</v>
      </c>
      <c r="M25" s="350">
        <f>Darbhanga!N33</f>
        <v>0</v>
      </c>
      <c r="N25" s="350">
        <f>Darbhanga!O33</f>
        <v>0</v>
      </c>
      <c r="O25" s="350">
        <f>Darbhanga!P33</f>
        <v>5</v>
      </c>
      <c r="P25" s="350">
        <f>Darbhanga!Q33</f>
        <v>1</v>
      </c>
      <c r="Q25" s="350">
        <f>Darbhanga!R33</f>
        <v>1</v>
      </c>
      <c r="R25" s="350">
        <f>Darbhanga!S33</f>
        <v>4</v>
      </c>
      <c r="S25" s="352">
        <f>Darbhanga!I33</f>
        <v>12</v>
      </c>
      <c r="T25" s="352">
        <f>K25+L25+M25+N25+O25+P25+Q25+R25</f>
        <v>11</v>
      </c>
      <c r="U25" s="352">
        <f>Darbhanga!T33</f>
        <v>2</v>
      </c>
      <c r="V25" s="354">
        <f>Darbhanga!U33</f>
        <v>369.38</v>
      </c>
      <c r="W25" s="361"/>
      <c r="X25">
        <f t="shared" si="0"/>
        <v>0</v>
      </c>
      <c r="Y25" s="349"/>
    </row>
    <row r="26" spans="1:25" ht="45">
      <c r="A26" s="399"/>
      <c r="B26" s="400"/>
      <c r="C26" s="24" t="s">
        <v>41</v>
      </c>
      <c r="D26" s="356"/>
      <c r="E26" s="351"/>
      <c r="F26" s="356"/>
      <c r="G26" s="351"/>
      <c r="H26" s="356"/>
      <c r="I26" s="359"/>
      <c r="J26" s="20"/>
      <c r="K26" s="351"/>
      <c r="L26" s="351"/>
      <c r="M26" s="351"/>
      <c r="N26" s="351"/>
      <c r="O26" s="351"/>
      <c r="P26" s="351"/>
      <c r="Q26" s="351"/>
      <c r="R26" s="351"/>
      <c r="S26" s="353"/>
      <c r="T26" s="353"/>
      <c r="U26" s="353"/>
      <c r="V26" s="360"/>
      <c r="W26" s="362"/>
      <c r="X26">
        <f t="shared" si="0"/>
        <v>0</v>
      </c>
      <c r="Y26" s="349"/>
    </row>
    <row r="27" spans="1:25" ht="36">
      <c r="A27" s="397">
        <v>11</v>
      </c>
      <c r="B27" s="366" t="s">
        <v>1053</v>
      </c>
      <c r="C27" s="28" t="s">
        <v>1154</v>
      </c>
      <c r="D27" s="365">
        <f>Saran!A47</f>
        <v>14</v>
      </c>
      <c r="E27" s="366">
        <f>Saran!E51</f>
        <v>43</v>
      </c>
      <c r="F27" s="367">
        <f>Saran!H51</f>
        <v>2261.8830000000003</v>
      </c>
      <c r="G27" s="350">
        <f>D27</f>
        <v>14</v>
      </c>
      <c r="H27" s="355">
        <f>E27</f>
        <v>43</v>
      </c>
      <c r="I27" s="358">
        <f>F27</f>
        <v>2261.8830000000003</v>
      </c>
      <c r="J27" s="20"/>
      <c r="K27" s="350">
        <f>Saran!L51</f>
        <v>0</v>
      </c>
      <c r="L27" s="350">
        <f>Saran!M51</f>
        <v>0</v>
      </c>
      <c r="M27" s="350">
        <f>Saran!N51</f>
        <v>0</v>
      </c>
      <c r="N27" s="350">
        <f>Saran!O51</f>
        <v>0</v>
      </c>
      <c r="O27" s="350">
        <f>Saran!P51</f>
        <v>0</v>
      </c>
      <c r="P27" s="350">
        <f>Saran!Q51</f>
        <v>1</v>
      </c>
      <c r="Q27" s="350">
        <f>Saran!R51</f>
        <v>4</v>
      </c>
      <c r="R27" s="350">
        <f>Saran!S51</f>
        <v>13</v>
      </c>
      <c r="S27" s="352">
        <f>Saran!I51</f>
        <v>9</v>
      </c>
      <c r="T27" s="352">
        <f>K27+L27+M27+N27+O27+P27+Q27+R27</f>
        <v>18</v>
      </c>
      <c r="U27" s="352">
        <f>Saran!T51</f>
        <v>16</v>
      </c>
      <c r="V27" s="352">
        <f>Saran!U51</f>
        <v>1342.5400000000002</v>
      </c>
      <c r="W27" s="347"/>
      <c r="X27">
        <f t="shared" si="0"/>
        <v>0</v>
      </c>
      <c r="Y27" s="349"/>
    </row>
    <row r="28" spans="1:25" ht="45">
      <c r="A28" s="397"/>
      <c r="B28" s="366"/>
      <c r="C28" s="264" t="s">
        <v>41</v>
      </c>
      <c r="D28" s="365"/>
      <c r="E28" s="366"/>
      <c r="F28" s="365"/>
      <c r="G28" s="351"/>
      <c r="H28" s="356"/>
      <c r="I28" s="359"/>
      <c r="J28" s="20"/>
      <c r="K28" s="351"/>
      <c r="L28" s="351"/>
      <c r="M28" s="351"/>
      <c r="N28" s="351"/>
      <c r="O28" s="351"/>
      <c r="P28" s="351"/>
      <c r="Q28" s="351"/>
      <c r="R28" s="351"/>
      <c r="S28" s="353"/>
      <c r="T28" s="353"/>
      <c r="U28" s="353"/>
      <c r="V28" s="353"/>
      <c r="W28" s="348"/>
      <c r="X28">
        <f t="shared" si="0"/>
        <v>0</v>
      </c>
      <c r="Y28" s="349"/>
    </row>
    <row r="29" spans="1:25" ht="24" customHeight="1">
      <c r="A29" s="396" t="s">
        <v>824</v>
      </c>
      <c r="B29" s="396"/>
      <c r="C29" s="396"/>
      <c r="D29" s="25">
        <f>SUM(D7:D28)</f>
        <v>186</v>
      </c>
      <c r="E29" s="25">
        <f t="shared" ref="E29:V29" si="1">SUM(E7:E28)</f>
        <v>403</v>
      </c>
      <c r="F29" s="25">
        <f t="shared" si="1"/>
        <v>19731.992120000006</v>
      </c>
      <c r="G29" s="25">
        <f t="shared" si="1"/>
        <v>167</v>
      </c>
      <c r="H29" s="25">
        <f t="shared" si="1"/>
        <v>377</v>
      </c>
      <c r="I29" s="25">
        <f t="shared" si="1"/>
        <v>18120.46212</v>
      </c>
      <c r="J29" s="25">
        <f t="shared" si="1"/>
        <v>0</v>
      </c>
      <c r="K29" s="25">
        <f t="shared" si="1"/>
        <v>7</v>
      </c>
      <c r="L29" s="25">
        <f t="shared" si="1"/>
        <v>16</v>
      </c>
      <c r="M29" s="25">
        <f t="shared" si="1"/>
        <v>8</v>
      </c>
      <c r="N29" s="25">
        <f t="shared" si="1"/>
        <v>12</v>
      </c>
      <c r="O29" s="25">
        <f t="shared" si="1"/>
        <v>42</v>
      </c>
      <c r="P29" s="25">
        <f t="shared" si="1"/>
        <v>11</v>
      </c>
      <c r="Q29" s="25">
        <f t="shared" si="1"/>
        <v>31</v>
      </c>
      <c r="R29" s="25">
        <f t="shared" si="1"/>
        <v>83</v>
      </c>
      <c r="S29" s="25">
        <f t="shared" si="1"/>
        <v>88</v>
      </c>
      <c r="T29" s="25">
        <f t="shared" si="1"/>
        <v>210</v>
      </c>
      <c r="U29" s="25">
        <f t="shared" si="1"/>
        <v>79</v>
      </c>
      <c r="V29" s="25">
        <f t="shared" si="1"/>
        <v>8197.880000000001</v>
      </c>
      <c r="W29" s="21"/>
      <c r="X29">
        <f t="shared" si="0"/>
        <v>0</v>
      </c>
      <c r="Y29" s="49"/>
    </row>
    <row r="33" spans="9:9">
      <c r="I33" s="130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37" right="0.17" top="0.26" bottom="0.15748031496063" header="0.118110236220472" footer="0.118110236220472"/>
  <pageSetup paperSize="9" scale="86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7" zoomScaleNormal="82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3" sqref="U23"/>
    </sheetView>
  </sheetViews>
  <sheetFormatPr defaultRowHeight="15"/>
  <cols>
    <col min="1" max="1" width="4.28515625" customWidth="1"/>
    <col min="2" max="2" width="9.140625" style="128" customWidth="1"/>
    <col min="3" max="3" width="13" style="128" customWidth="1"/>
    <col min="4" max="4" width="13.42578125" style="128" customWidth="1"/>
    <col min="5" max="5" width="4.140625" style="110" customWidth="1"/>
    <col min="6" max="6" width="26" style="128" customWidth="1"/>
    <col min="7" max="7" width="20.7109375" style="119" customWidth="1"/>
    <col min="8" max="8" width="9" style="119" customWidth="1"/>
    <col min="9" max="9" width="3.42578125" style="200" hidden="1" customWidth="1"/>
    <col min="10" max="10" width="10.28515625" style="119" customWidth="1"/>
    <col min="11" max="11" width="7.5703125" style="119" customWidth="1"/>
    <col min="12" max="20" width="4.7109375" customWidth="1"/>
    <col min="21" max="21" width="7.7109375" customWidth="1"/>
    <col min="22" max="22" width="11.5703125" style="86" customWidth="1"/>
  </cols>
  <sheetData>
    <row r="1" spans="1:22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>
      <c r="A2" s="496" t="str">
        <f>'Patna (West)'!A2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>
      <c r="A3" s="448" t="s">
        <v>1055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29.25" customHeight="1">
      <c r="A4" s="528" t="s">
        <v>1160</v>
      </c>
      <c r="B4" s="528"/>
      <c r="C4" s="528"/>
      <c r="D4" s="528"/>
      <c r="E4" s="528"/>
      <c r="F4" s="528"/>
      <c r="G4" s="528"/>
      <c r="H4" s="528"/>
      <c r="I4" s="520" t="s">
        <v>42</v>
      </c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</row>
    <row r="5" spans="1:22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401" t="s">
        <v>14</v>
      </c>
    </row>
    <row r="6" spans="1:22" ht="24" customHeight="1">
      <c r="A6" s="373"/>
      <c r="B6" s="373"/>
      <c r="C6" s="373"/>
      <c r="D6" s="373"/>
      <c r="E6" s="373"/>
      <c r="F6" s="373"/>
      <c r="G6" s="373"/>
      <c r="H6" s="373"/>
      <c r="I6" s="527" t="s">
        <v>7</v>
      </c>
      <c r="J6" s="373" t="s">
        <v>898</v>
      </c>
      <c r="K6" s="373" t="s">
        <v>899</v>
      </c>
      <c r="L6" s="403" t="s">
        <v>1193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6.25" customHeight="1">
      <c r="A7" s="373"/>
      <c r="B7" s="373"/>
      <c r="C7" s="373"/>
      <c r="D7" s="373"/>
      <c r="E7" s="373"/>
      <c r="F7" s="373"/>
      <c r="G7" s="373"/>
      <c r="H7" s="373"/>
      <c r="I7" s="527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5.1" customHeight="1">
      <c r="A8" s="455">
        <v>1</v>
      </c>
      <c r="B8" s="482" t="s">
        <v>236</v>
      </c>
      <c r="C8" s="514" t="s">
        <v>256</v>
      </c>
      <c r="D8" s="317" t="s">
        <v>239</v>
      </c>
      <c r="E8" s="321">
        <v>1</v>
      </c>
      <c r="F8" s="333" t="s">
        <v>730</v>
      </c>
      <c r="G8" s="482" t="s">
        <v>810</v>
      </c>
      <c r="H8" s="526">
        <v>161.63999999999999</v>
      </c>
      <c r="I8" s="204"/>
      <c r="J8" s="530" t="s">
        <v>929</v>
      </c>
      <c r="K8" s="530" t="s">
        <v>901</v>
      </c>
      <c r="L8" s="68"/>
      <c r="M8" s="68"/>
      <c r="N8" s="68"/>
      <c r="O8" s="68"/>
      <c r="P8" s="68"/>
      <c r="Q8" s="68"/>
      <c r="R8" s="68">
        <v>1</v>
      </c>
      <c r="S8" s="69"/>
      <c r="T8" s="69"/>
      <c r="U8" s="533">
        <v>68.010000000000005</v>
      </c>
      <c r="V8" s="67"/>
    </row>
    <row r="9" spans="1:22" ht="35.1" customHeight="1">
      <c r="A9" s="455"/>
      <c r="B9" s="482"/>
      <c r="C9" s="514"/>
      <c r="D9" s="317" t="s">
        <v>239</v>
      </c>
      <c r="E9" s="321">
        <v>2</v>
      </c>
      <c r="F9" s="288" t="s">
        <v>731</v>
      </c>
      <c r="G9" s="482"/>
      <c r="H9" s="526"/>
      <c r="I9" s="204"/>
      <c r="J9" s="531"/>
      <c r="K9" s="531"/>
      <c r="L9" s="68"/>
      <c r="M9" s="68"/>
      <c r="N9" s="68"/>
      <c r="O9" s="68"/>
      <c r="P9" s="68"/>
      <c r="Q9" s="68"/>
      <c r="R9" s="68">
        <v>1</v>
      </c>
      <c r="S9" s="69"/>
      <c r="T9" s="69"/>
      <c r="U9" s="533"/>
      <c r="V9" s="67"/>
    </row>
    <row r="10" spans="1:22" ht="35.1" customHeight="1">
      <c r="A10" s="455"/>
      <c r="B10" s="482"/>
      <c r="C10" s="514"/>
      <c r="D10" s="317" t="s">
        <v>240</v>
      </c>
      <c r="E10" s="321">
        <v>3</v>
      </c>
      <c r="F10" s="288" t="s">
        <v>732</v>
      </c>
      <c r="G10" s="482"/>
      <c r="H10" s="526"/>
      <c r="I10" s="204"/>
      <c r="J10" s="532"/>
      <c r="K10" s="532"/>
      <c r="L10" s="68"/>
      <c r="M10" s="68"/>
      <c r="N10" s="68"/>
      <c r="O10" s="68"/>
      <c r="P10" s="68">
        <v>1</v>
      </c>
      <c r="Q10" s="69"/>
      <c r="R10" s="69"/>
      <c r="S10" s="69"/>
      <c r="T10" s="69"/>
      <c r="U10" s="533"/>
      <c r="V10" s="67"/>
    </row>
    <row r="11" spans="1:22" ht="35.1" customHeight="1">
      <c r="A11" s="455">
        <v>2</v>
      </c>
      <c r="B11" s="482" t="s">
        <v>237</v>
      </c>
      <c r="C11" s="514" t="s">
        <v>256</v>
      </c>
      <c r="D11" s="317" t="s">
        <v>241</v>
      </c>
      <c r="E11" s="321">
        <v>1</v>
      </c>
      <c r="F11" s="288" t="s">
        <v>733</v>
      </c>
      <c r="G11" s="482" t="s">
        <v>800</v>
      </c>
      <c r="H11" s="526">
        <v>271.31</v>
      </c>
      <c r="I11" s="205"/>
      <c r="J11" s="534" t="s">
        <v>930</v>
      </c>
      <c r="K11" s="534" t="s">
        <v>901</v>
      </c>
      <c r="L11" s="68"/>
      <c r="M11" s="68"/>
      <c r="N11" s="68"/>
      <c r="O11" s="68"/>
      <c r="P11" s="68"/>
      <c r="Q11" s="68">
        <v>1</v>
      </c>
      <c r="R11" s="69"/>
      <c r="S11" s="69"/>
      <c r="T11" s="69"/>
      <c r="U11" s="533">
        <v>97.76</v>
      </c>
      <c r="V11" s="67"/>
    </row>
    <row r="12" spans="1:22" ht="35.1" customHeight="1">
      <c r="A12" s="455"/>
      <c r="B12" s="482"/>
      <c r="C12" s="514"/>
      <c r="D12" s="317" t="s">
        <v>242</v>
      </c>
      <c r="E12" s="321">
        <v>2</v>
      </c>
      <c r="F12" s="288" t="s">
        <v>734</v>
      </c>
      <c r="G12" s="482"/>
      <c r="H12" s="526"/>
      <c r="I12" s="205">
        <v>1</v>
      </c>
      <c r="J12" s="535"/>
      <c r="K12" s="535"/>
      <c r="L12" s="69"/>
      <c r="M12" s="69"/>
      <c r="N12" s="69"/>
      <c r="O12" s="69"/>
      <c r="P12" s="69"/>
      <c r="Q12" s="69"/>
      <c r="R12" s="69"/>
      <c r="S12" s="69"/>
      <c r="T12" s="69"/>
      <c r="U12" s="533"/>
      <c r="V12" s="67" t="s">
        <v>823</v>
      </c>
    </row>
    <row r="13" spans="1:22" ht="35.1" customHeight="1">
      <c r="A13" s="455"/>
      <c r="B13" s="482"/>
      <c r="C13" s="514"/>
      <c r="D13" s="317" t="s">
        <v>243</v>
      </c>
      <c r="E13" s="321">
        <v>3</v>
      </c>
      <c r="F13" s="288" t="s">
        <v>735</v>
      </c>
      <c r="G13" s="482"/>
      <c r="H13" s="526"/>
      <c r="I13" s="205"/>
      <c r="J13" s="535"/>
      <c r="K13" s="535"/>
      <c r="L13" s="68"/>
      <c r="M13" s="68"/>
      <c r="N13" s="68"/>
      <c r="O13" s="68"/>
      <c r="P13" s="68">
        <v>1</v>
      </c>
      <c r="Q13" s="69"/>
      <c r="R13" s="69"/>
      <c r="S13" s="69"/>
      <c r="T13" s="69"/>
      <c r="U13" s="533"/>
      <c r="V13" s="67"/>
    </row>
    <row r="14" spans="1:22" ht="35.1" customHeight="1">
      <c r="A14" s="455"/>
      <c r="B14" s="482"/>
      <c r="C14" s="514"/>
      <c r="D14" s="317" t="s">
        <v>244</v>
      </c>
      <c r="E14" s="321">
        <v>4</v>
      </c>
      <c r="F14" s="288" t="s">
        <v>736</v>
      </c>
      <c r="G14" s="482"/>
      <c r="H14" s="526"/>
      <c r="I14" s="205"/>
      <c r="J14" s="535"/>
      <c r="K14" s="535"/>
      <c r="L14" s="68"/>
      <c r="M14" s="68"/>
      <c r="N14" s="68"/>
      <c r="O14" s="68"/>
      <c r="P14" s="68"/>
      <c r="Q14" s="68"/>
      <c r="R14" s="68"/>
      <c r="S14" s="68">
        <v>1</v>
      </c>
      <c r="T14" s="69"/>
      <c r="U14" s="533"/>
      <c r="V14" s="67"/>
    </row>
    <row r="15" spans="1:22" ht="35.1" customHeight="1">
      <c r="A15" s="455"/>
      <c r="B15" s="482"/>
      <c r="C15" s="514"/>
      <c r="D15" s="317" t="s">
        <v>245</v>
      </c>
      <c r="E15" s="321">
        <v>5</v>
      </c>
      <c r="F15" s="288" t="s">
        <v>737</v>
      </c>
      <c r="G15" s="482"/>
      <c r="H15" s="526"/>
      <c r="I15" s="205"/>
      <c r="J15" s="536"/>
      <c r="K15" s="536"/>
      <c r="L15" s="68"/>
      <c r="M15" s="68"/>
      <c r="N15" s="68"/>
      <c r="O15" s="68"/>
      <c r="P15" s="68">
        <v>1</v>
      </c>
      <c r="Q15" s="69"/>
      <c r="R15" s="69"/>
      <c r="S15" s="69"/>
      <c r="T15" s="69"/>
      <c r="U15" s="533"/>
      <c r="V15" s="67"/>
    </row>
    <row r="16" spans="1:22" ht="35.1" customHeight="1">
      <c r="A16" s="455">
        <v>3</v>
      </c>
      <c r="B16" s="482" t="s">
        <v>238</v>
      </c>
      <c r="C16" s="514" t="s">
        <v>257</v>
      </c>
      <c r="D16" s="322" t="s">
        <v>246</v>
      </c>
      <c r="E16" s="321">
        <v>1</v>
      </c>
      <c r="F16" s="288" t="s">
        <v>738</v>
      </c>
      <c r="G16" s="482" t="s">
        <v>800</v>
      </c>
      <c r="H16" s="526">
        <v>281.08999999999997</v>
      </c>
      <c r="I16" s="204"/>
      <c r="J16" s="530" t="s">
        <v>931</v>
      </c>
      <c r="K16" s="530" t="s">
        <v>901</v>
      </c>
      <c r="L16" s="68"/>
      <c r="M16" s="68"/>
      <c r="N16" s="68"/>
      <c r="O16" s="68"/>
      <c r="P16" s="68"/>
      <c r="Q16" s="68"/>
      <c r="R16" s="68">
        <v>1</v>
      </c>
      <c r="S16" s="69"/>
      <c r="T16" s="69"/>
      <c r="U16" s="533">
        <v>79.89</v>
      </c>
      <c r="V16" s="67"/>
    </row>
    <row r="17" spans="1:22" ht="35.1" customHeight="1">
      <c r="A17" s="455"/>
      <c r="B17" s="482"/>
      <c r="C17" s="514"/>
      <c r="D17" s="322" t="s">
        <v>247</v>
      </c>
      <c r="E17" s="321">
        <v>2</v>
      </c>
      <c r="F17" s="288" t="s">
        <v>739</v>
      </c>
      <c r="G17" s="482"/>
      <c r="H17" s="526"/>
      <c r="I17" s="204">
        <v>1</v>
      </c>
      <c r="J17" s="531"/>
      <c r="K17" s="531"/>
      <c r="L17" s="69"/>
      <c r="M17" s="69"/>
      <c r="N17" s="69"/>
      <c r="O17" s="69"/>
      <c r="P17" s="69"/>
      <c r="Q17" s="69"/>
      <c r="R17" s="69"/>
      <c r="S17" s="69"/>
      <c r="T17" s="69"/>
      <c r="U17" s="533"/>
      <c r="V17" s="67" t="s">
        <v>823</v>
      </c>
    </row>
    <row r="18" spans="1:22" ht="35.1" customHeight="1">
      <c r="A18" s="455"/>
      <c r="B18" s="482"/>
      <c r="C18" s="514"/>
      <c r="D18" s="322" t="s">
        <v>248</v>
      </c>
      <c r="E18" s="321">
        <v>3</v>
      </c>
      <c r="F18" s="288" t="s">
        <v>740</v>
      </c>
      <c r="G18" s="482"/>
      <c r="H18" s="526"/>
      <c r="I18" s="204"/>
      <c r="J18" s="531"/>
      <c r="K18" s="531"/>
      <c r="L18" s="68"/>
      <c r="M18" s="68"/>
      <c r="N18" s="68"/>
      <c r="O18" s="68"/>
      <c r="P18" s="68"/>
      <c r="Q18" s="68"/>
      <c r="R18" s="68"/>
      <c r="S18" s="68">
        <v>1</v>
      </c>
      <c r="T18" s="69"/>
      <c r="U18" s="533"/>
      <c r="V18" s="67"/>
    </row>
    <row r="19" spans="1:22" ht="35.1" customHeight="1">
      <c r="A19" s="455"/>
      <c r="B19" s="482"/>
      <c r="C19" s="514"/>
      <c r="D19" s="322" t="s">
        <v>249</v>
      </c>
      <c r="E19" s="321">
        <v>4</v>
      </c>
      <c r="F19" s="288" t="s">
        <v>741</v>
      </c>
      <c r="G19" s="482"/>
      <c r="H19" s="526"/>
      <c r="I19" s="204"/>
      <c r="J19" s="531"/>
      <c r="K19" s="531"/>
      <c r="L19" s="68"/>
      <c r="M19" s="68"/>
      <c r="N19" s="68"/>
      <c r="O19" s="68"/>
      <c r="P19" s="68"/>
      <c r="Q19" s="68">
        <v>1</v>
      </c>
      <c r="R19" s="69"/>
      <c r="S19" s="69"/>
      <c r="T19" s="69"/>
      <c r="U19" s="533"/>
      <c r="V19" s="67"/>
    </row>
    <row r="20" spans="1:22" ht="35.1" customHeight="1">
      <c r="A20" s="455"/>
      <c r="B20" s="482"/>
      <c r="C20" s="514"/>
      <c r="D20" s="333" t="s">
        <v>250</v>
      </c>
      <c r="E20" s="321">
        <v>5</v>
      </c>
      <c r="F20" s="288" t="s">
        <v>742</v>
      </c>
      <c r="G20" s="482"/>
      <c r="H20" s="526"/>
      <c r="I20" s="204"/>
      <c r="J20" s="532"/>
      <c r="K20" s="532"/>
      <c r="L20" s="340"/>
      <c r="M20" s="340">
        <v>1</v>
      </c>
      <c r="N20" s="69"/>
      <c r="O20" s="69"/>
      <c r="P20" s="69"/>
      <c r="Q20" s="69"/>
      <c r="R20" s="69"/>
      <c r="S20" s="69"/>
      <c r="T20" s="69"/>
      <c r="U20" s="533"/>
      <c r="V20" s="67" t="s">
        <v>823</v>
      </c>
    </row>
    <row r="21" spans="1:22" ht="35.1" customHeight="1">
      <c r="A21" s="483">
        <v>4</v>
      </c>
      <c r="B21" s="482" t="s">
        <v>301</v>
      </c>
      <c r="C21" s="514" t="s">
        <v>310</v>
      </c>
      <c r="D21" s="330" t="s">
        <v>314</v>
      </c>
      <c r="E21" s="326">
        <v>1</v>
      </c>
      <c r="F21" s="331" t="s">
        <v>669</v>
      </c>
      <c r="G21" s="482" t="s">
        <v>831</v>
      </c>
      <c r="H21" s="525">
        <v>107.72</v>
      </c>
      <c r="I21" s="108"/>
      <c r="J21" s="521" t="s">
        <v>923</v>
      </c>
      <c r="K21" s="521" t="s">
        <v>901</v>
      </c>
      <c r="L21" s="51"/>
      <c r="M21" s="51"/>
      <c r="N21" s="51"/>
      <c r="O21" s="51"/>
      <c r="P21" s="51"/>
      <c r="Q21" s="51"/>
      <c r="R21" s="51"/>
      <c r="S21" s="51">
        <v>1</v>
      </c>
      <c r="T21" s="50"/>
      <c r="U21" s="529">
        <v>88.76</v>
      </c>
      <c r="V21" s="30"/>
    </row>
    <row r="22" spans="1:22" ht="35.1" customHeight="1">
      <c r="A22" s="483"/>
      <c r="B22" s="482"/>
      <c r="C22" s="514"/>
      <c r="D22" s="330" t="s">
        <v>315</v>
      </c>
      <c r="E22" s="326">
        <v>2</v>
      </c>
      <c r="F22" s="330" t="s">
        <v>890</v>
      </c>
      <c r="G22" s="482"/>
      <c r="H22" s="525"/>
      <c r="I22" s="108"/>
      <c r="J22" s="523"/>
      <c r="K22" s="523"/>
      <c r="L22" s="104"/>
      <c r="M22" s="104"/>
      <c r="N22" s="104"/>
      <c r="O22" s="104"/>
      <c r="P22" s="104">
        <v>1</v>
      </c>
      <c r="Q22" s="50"/>
      <c r="R22" s="50"/>
      <c r="S22" s="50"/>
      <c r="T22" s="50"/>
      <c r="U22" s="529"/>
      <c r="V22" s="30" t="s">
        <v>823</v>
      </c>
    </row>
    <row r="23" spans="1:22" ht="17.25">
      <c r="A23" s="29"/>
      <c r="B23" s="511" t="s">
        <v>21</v>
      </c>
      <c r="C23" s="511"/>
      <c r="D23" s="511"/>
      <c r="E23" s="111">
        <f>E10+E15+E20+E22</f>
        <v>15</v>
      </c>
      <c r="F23" s="126"/>
      <c r="G23" s="117"/>
      <c r="H23" s="120">
        <f>SUM(H8:H22)</f>
        <v>821.76</v>
      </c>
      <c r="I23" s="201">
        <f>SUM(I8:I22)</f>
        <v>2</v>
      </c>
      <c r="J23" s="123"/>
      <c r="K23" s="123"/>
      <c r="L23" s="111">
        <f t="shared" ref="L23:U23" si="0">SUM(L8:L22)</f>
        <v>0</v>
      </c>
      <c r="M23" s="111">
        <f t="shared" si="0"/>
        <v>1</v>
      </c>
      <c r="N23" s="111">
        <f t="shared" si="0"/>
        <v>0</v>
      </c>
      <c r="O23" s="111">
        <f t="shared" si="0"/>
        <v>0</v>
      </c>
      <c r="P23" s="111">
        <f t="shared" si="0"/>
        <v>4</v>
      </c>
      <c r="Q23" s="111">
        <f t="shared" si="0"/>
        <v>2</v>
      </c>
      <c r="R23" s="111">
        <f>SUM(R8:R22)</f>
        <v>3</v>
      </c>
      <c r="S23" s="111">
        <f t="shared" si="0"/>
        <v>3</v>
      </c>
      <c r="T23" s="111">
        <f t="shared" si="0"/>
        <v>0</v>
      </c>
      <c r="U23" s="57">
        <f t="shared" si="0"/>
        <v>334.42</v>
      </c>
      <c r="V23" s="98"/>
    </row>
    <row r="24" spans="1:22" ht="17.25">
      <c r="A24" s="58"/>
      <c r="B24" s="129"/>
      <c r="C24" s="129"/>
      <c r="D24" s="129"/>
      <c r="E24" s="60"/>
      <c r="F24" s="127"/>
      <c r="G24" s="118"/>
      <c r="H24" s="121"/>
      <c r="I24" s="60"/>
      <c r="J24" s="124"/>
      <c r="K24" s="124"/>
      <c r="L24" s="60"/>
      <c r="M24" s="60"/>
      <c r="N24" s="60"/>
      <c r="O24" s="60"/>
      <c r="P24" s="60"/>
      <c r="Q24" s="60"/>
      <c r="R24" s="60"/>
      <c r="S24" s="60"/>
      <c r="T24" s="60"/>
      <c r="U24" s="64"/>
      <c r="V24" s="99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28000000000000003" right="0.15748031496062992" top="0.54" bottom="0.11811023622047245" header="0.11811023622047245" footer="0.11811023622047245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view="pageBreakPreview" zoomScale="91" zoomScaleNormal="79" zoomScaleSheetLayoutView="91" workbookViewId="0">
      <pane xSplit="1" ySplit="7" topLeftCell="B3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3" sqref="U33"/>
    </sheetView>
  </sheetViews>
  <sheetFormatPr defaultRowHeight="15"/>
  <cols>
    <col min="1" max="1" width="4.28515625" style="192" customWidth="1"/>
    <col min="2" max="2" width="11.42578125" customWidth="1"/>
    <col min="3" max="3" width="12.85546875" customWidth="1"/>
    <col min="4" max="4" width="11" customWidth="1"/>
    <col min="5" max="5" width="4.140625" style="157" customWidth="1"/>
    <col min="6" max="6" width="25.5703125" customWidth="1"/>
    <col min="7" max="7" width="18" customWidth="1"/>
    <col min="8" max="8" width="7.85546875" customWidth="1"/>
    <col min="9" max="9" width="3.42578125" style="192" hidden="1" customWidth="1"/>
    <col min="10" max="10" width="9.42578125" customWidth="1"/>
    <col min="11" max="11" width="7.5703125" customWidth="1"/>
    <col min="12" max="20" width="4.7109375" customWidth="1"/>
    <col min="21" max="21" width="10.5703125" customWidth="1"/>
    <col min="22" max="22" width="11.5703125" style="86" customWidth="1"/>
  </cols>
  <sheetData>
    <row r="1" spans="1:22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>
      <c r="A2" s="496" t="str">
        <f>'Patna (West)'!A2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>
      <c r="A3" s="448" t="s">
        <v>951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29.25" customHeight="1">
      <c r="A4" s="528" t="s">
        <v>1161</v>
      </c>
      <c r="B4" s="528"/>
      <c r="C4" s="528"/>
      <c r="D4" s="528"/>
      <c r="E4" s="528"/>
      <c r="F4" s="528"/>
      <c r="G4" s="528"/>
      <c r="H4" s="528"/>
      <c r="I4" s="520" t="s">
        <v>42</v>
      </c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</row>
    <row r="5" spans="1:22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401" t="s">
        <v>14</v>
      </c>
    </row>
    <row r="6" spans="1:22" ht="24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33.7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9.950000000000003" customHeight="1">
      <c r="A8" s="483">
        <v>1</v>
      </c>
      <c r="B8" s="482" t="s">
        <v>351</v>
      </c>
      <c r="C8" s="514" t="s">
        <v>249</v>
      </c>
      <c r="D8" s="330" t="s">
        <v>358</v>
      </c>
      <c r="E8" s="339">
        <v>1</v>
      </c>
      <c r="F8" s="330" t="s">
        <v>378</v>
      </c>
      <c r="G8" s="482" t="s">
        <v>807</v>
      </c>
      <c r="H8" s="451">
        <v>276.08</v>
      </c>
      <c r="I8" s="108"/>
      <c r="J8" s="507" t="s">
        <v>927</v>
      </c>
      <c r="K8" s="507" t="s">
        <v>901</v>
      </c>
      <c r="L8" s="53"/>
      <c r="M8" s="51"/>
      <c r="N8" s="51"/>
      <c r="O8" s="51"/>
      <c r="P8" s="51">
        <v>1</v>
      </c>
      <c r="Q8" s="50"/>
      <c r="R8" s="50"/>
      <c r="S8" s="50"/>
      <c r="T8" s="50"/>
      <c r="U8" s="529">
        <v>59.85</v>
      </c>
      <c r="V8" s="38"/>
    </row>
    <row r="9" spans="1:22" ht="39.950000000000003" customHeight="1">
      <c r="A9" s="483"/>
      <c r="B9" s="482"/>
      <c r="C9" s="514"/>
      <c r="D9" s="330" t="s">
        <v>359</v>
      </c>
      <c r="E9" s="339">
        <v>2</v>
      </c>
      <c r="F9" s="330" t="s">
        <v>1194</v>
      </c>
      <c r="G9" s="482"/>
      <c r="H9" s="451"/>
      <c r="I9" s="108">
        <v>1</v>
      </c>
      <c r="J9" s="508"/>
      <c r="K9" s="508"/>
      <c r="L9" s="50"/>
      <c r="M9" s="50"/>
      <c r="N9" s="50"/>
      <c r="O9" s="50"/>
      <c r="P9" s="50"/>
      <c r="Q9" s="50"/>
      <c r="R9" s="50"/>
      <c r="S9" s="50"/>
      <c r="T9" s="50"/>
      <c r="U9" s="529"/>
      <c r="V9" s="38" t="s">
        <v>823</v>
      </c>
    </row>
    <row r="10" spans="1:22" ht="39.950000000000003" customHeight="1">
      <c r="A10" s="483"/>
      <c r="B10" s="482"/>
      <c r="C10" s="514"/>
      <c r="D10" s="330" t="s">
        <v>360</v>
      </c>
      <c r="E10" s="339">
        <v>3</v>
      </c>
      <c r="F10" s="330" t="s">
        <v>1195</v>
      </c>
      <c r="G10" s="482"/>
      <c r="H10" s="451"/>
      <c r="I10" s="108">
        <v>1</v>
      </c>
      <c r="J10" s="508"/>
      <c r="K10" s="508"/>
      <c r="L10" s="50"/>
      <c r="M10" s="50"/>
      <c r="N10" s="50"/>
      <c r="O10" s="50"/>
      <c r="P10" s="50"/>
      <c r="Q10" s="50"/>
      <c r="R10" s="50"/>
      <c r="S10" s="50"/>
      <c r="T10" s="50"/>
      <c r="U10" s="529"/>
      <c r="V10" s="38" t="s">
        <v>823</v>
      </c>
    </row>
    <row r="11" spans="1:22" ht="52.5" customHeight="1">
      <c r="A11" s="483"/>
      <c r="B11" s="482"/>
      <c r="C11" s="514"/>
      <c r="D11" s="330" t="s">
        <v>361</v>
      </c>
      <c r="E11" s="339">
        <v>4</v>
      </c>
      <c r="F11" s="330" t="s">
        <v>1196</v>
      </c>
      <c r="G11" s="482"/>
      <c r="H11" s="451"/>
      <c r="I11" s="108"/>
      <c r="J11" s="508"/>
      <c r="K11" s="508"/>
      <c r="L11" s="51"/>
      <c r="M11" s="51"/>
      <c r="N11" s="51"/>
      <c r="O11" s="51"/>
      <c r="P11" s="51">
        <v>1</v>
      </c>
      <c r="Q11" s="50"/>
      <c r="R11" s="50"/>
      <c r="S11" s="50"/>
      <c r="T11" s="50"/>
      <c r="U11" s="529"/>
      <c r="V11" s="97"/>
    </row>
    <row r="12" spans="1:22" ht="48" customHeight="1">
      <c r="A12" s="483"/>
      <c r="B12" s="482"/>
      <c r="C12" s="514"/>
      <c r="D12" s="330" t="s">
        <v>362</v>
      </c>
      <c r="E12" s="339">
        <v>5</v>
      </c>
      <c r="F12" s="330" t="s">
        <v>711</v>
      </c>
      <c r="G12" s="482"/>
      <c r="H12" s="451"/>
      <c r="I12" s="108"/>
      <c r="J12" s="509"/>
      <c r="K12" s="509"/>
      <c r="L12" s="51"/>
      <c r="M12" s="51"/>
      <c r="N12" s="51"/>
      <c r="O12" s="51"/>
      <c r="P12" s="51">
        <v>1</v>
      </c>
      <c r="Q12" s="50"/>
      <c r="R12" s="50"/>
      <c r="S12" s="50"/>
      <c r="T12" s="50"/>
      <c r="U12" s="529"/>
      <c r="V12" s="94"/>
    </row>
    <row r="13" spans="1:22" ht="48" customHeight="1">
      <c r="A13" s="483">
        <v>2</v>
      </c>
      <c r="B13" s="482" t="s">
        <v>352</v>
      </c>
      <c r="C13" s="514" t="s">
        <v>249</v>
      </c>
      <c r="D13" s="330" t="s">
        <v>363</v>
      </c>
      <c r="E13" s="339">
        <v>1</v>
      </c>
      <c r="F13" s="330" t="s">
        <v>712</v>
      </c>
      <c r="G13" s="482" t="s">
        <v>808</v>
      </c>
      <c r="H13" s="451">
        <v>163.66999999999999</v>
      </c>
      <c r="I13" s="108">
        <v>1</v>
      </c>
      <c r="J13" s="5"/>
      <c r="K13" s="5"/>
      <c r="L13" s="50"/>
      <c r="M13" s="50"/>
      <c r="N13" s="50"/>
      <c r="O13" s="50"/>
      <c r="P13" s="50"/>
      <c r="Q13" s="50"/>
      <c r="R13" s="50"/>
      <c r="S13" s="50"/>
      <c r="T13" s="50"/>
      <c r="U13" s="529"/>
      <c r="V13" s="521"/>
    </row>
    <row r="14" spans="1:22" ht="51.75" customHeight="1">
      <c r="A14" s="483"/>
      <c r="B14" s="482"/>
      <c r="C14" s="514"/>
      <c r="D14" s="330" t="s">
        <v>364</v>
      </c>
      <c r="E14" s="339">
        <v>2</v>
      </c>
      <c r="F14" s="330" t="s">
        <v>713</v>
      </c>
      <c r="G14" s="482"/>
      <c r="H14" s="451"/>
      <c r="I14" s="108">
        <v>1</v>
      </c>
      <c r="J14" s="5"/>
      <c r="K14" s="5"/>
      <c r="L14" s="50"/>
      <c r="M14" s="50"/>
      <c r="N14" s="50"/>
      <c r="O14" s="50"/>
      <c r="P14" s="50"/>
      <c r="Q14" s="50"/>
      <c r="R14" s="50"/>
      <c r="S14" s="50"/>
      <c r="T14" s="50"/>
      <c r="U14" s="529"/>
      <c r="V14" s="522"/>
    </row>
    <row r="15" spans="1:22" ht="51.75" customHeight="1">
      <c r="A15" s="483"/>
      <c r="B15" s="482"/>
      <c r="C15" s="514"/>
      <c r="D15" s="330" t="s">
        <v>365</v>
      </c>
      <c r="E15" s="339">
        <v>3</v>
      </c>
      <c r="F15" s="330" t="s">
        <v>1197</v>
      </c>
      <c r="G15" s="482"/>
      <c r="H15" s="451"/>
      <c r="I15" s="108">
        <v>1</v>
      </c>
      <c r="J15" s="5"/>
      <c r="K15" s="5"/>
      <c r="L15" s="52"/>
      <c r="M15" s="50"/>
      <c r="N15" s="50"/>
      <c r="O15" s="50"/>
      <c r="P15" s="50"/>
      <c r="Q15" s="50"/>
      <c r="R15" s="50"/>
      <c r="S15" s="50"/>
      <c r="T15" s="50"/>
      <c r="U15" s="529"/>
      <c r="V15" s="523"/>
    </row>
    <row r="16" spans="1:22" ht="39.950000000000003" customHeight="1">
      <c r="A16" s="483">
        <v>3</v>
      </c>
      <c r="B16" s="482" t="s">
        <v>353</v>
      </c>
      <c r="C16" s="514" t="s">
        <v>869</v>
      </c>
      <c r="D16" s="330" t="s">
        <v>366</v>
      </c>
      <c r="E16" s="339">
        <v>1</v>
      </c>
      <c r="F16" s="330" t="s">
        <v>1198</v>
      </c>
      <c r="G16" s="482" t="s">
        <v>833</v>
      </c>
      <c r="H16" s="451">
        <f>211.25/4*2</f>
        <v>105.625</v>
      </c>
      <c r="I16" s="108">
        <v>1</v>
      </c>
      <c r="J16" s="548"/>
      <c r="K16" s="548"/>
      <c r="L16" s="105"/>
      <c r="M16" s="105"/>
      <c r="N16" s="50"/>
      <c r="O16" s="50"/>
      <c r="P16" s="50"/>
      <c r="Q16" s="50"/>
      <c r="R16" s="50"/>
      <c r="S16" s="50"/>
      <c r="T16" s="50"/>
      <c r="U16" s="529"/>
      <c r="V16" s="38" t="s">
        <v>823</v>
      </c>
    </row>
    <row r="17" spans="1:22" ht="39.950000000000003" customHeight="1">
      <c r="A17" s="483"/>
      <c r="B17" s="482"/>
      <c r="C17" s="514"/>
      <c r="D17" s="330" t="s">
        <v>367</v>
      </c>
      <c r="E17" s="339">
        <v>2</v>
      </c>
      <c r="F17" s="330" t="s">
        <v>714</v>
      </c>
      <c r="G17" s="482"/>
      <c r="H17" s="451"/>
      <c r="I17" s="108">
        <v>1</v>
      </c>
      <c r="J17" s="549"/>
      <c r="K17" s="549"/>
      <c r="L17" s="184"/>
      <c r="M17" s="105"/>
      <c r="N17" s="50"/>
      <c r="O17" s="50"/>
      <c r="P17" s="50"/>
      <c r="Q17" s="50"/>
      <c r="R17" s="50"/>
      <c r="S17" s="50"/>
      <c r="T17" s="50"/>
      <c r="U17" s="529"/>
      <c r="V17" s="38" t="s">
        <v>974</v>
      </c>
    </row>
    <row r="18" spans="1:22" ht="46.5" customHeight="1">
      <c r="A18" s="483">
        <v>4</v>
      </c>
      <c r="B18" s="482" t="s">
        <v>354</v>
      </c>
      <c r="C18" s="514" t="s">
        <v>357</v>
      </c>
      <c r="D18" s="330" t="s">
        <v>368</v>
      </c>
      <c r="E18" s="339">
        <v>1</v>
      </c>
      <c r="F18" s="330" t="s">
        <v>715</v>
      </c>
      <c r="G18" s="482" t="s">
        <v>883</v>
      </c>
      <c r="H18" s="451">
        <f>162.95/3*2</f>
        <v>108.63333333333333</v>
      </c>
      <c r="I18" s="108"/>
      <c r="J18" s="5"/>
      <c r="K18" s="5"/>
      <c r="L18" s="53"/>
      <c r="M18" s="53"/>
      <c r="N18" s="53"/>
      <c r="O18" s="53"/>
      <c r="P18" s="51">
        <v>1</v>
      </c>
      <c r="Q18" s="50"/>
      <c r="R18" s="50"/>
      <c r="S18" s="50"/>
      <c r="T18" s="50"/>
      <c r="U18" s="529">
        <v>34.75</v>
      </c>
      <c r="V18" s="94"/>
    </row>
    <row r="19" spans="1:22" ht="54" customHeight="1">
      <c r="A19" s="483"/>
      <c r="B19" s="482"/>
      <c r="C19" s="514"/>
      <c r="D19" s="330" t="s">
        <v>369</v>
      </c>
      <c r="E19" s="339">
        <v>2</v>
      </c>
      <c r="F19" s="330" t="s">
        <v>716</v>
      </c>
      <c r="G19" s="482"/>
      <c r="H19" s="451"/>
      <c r="I19" s="108"/>
      <c r="J19" s="5"/>
      <c r="K19" s="5"/>
      <c r="L19" s="53"/>
      <c r="M19" s="53"/>
      <c r="N19" s="53"/>
      <c r="O19" s="53"/>
      <c r="P19" s="51">
        <v>1</v>
      </c>
      <c r="Q19" s="50"/>
      <c r="R19" s="50"/>
      <c r="S19" s="50"/>
      <c r="T19" s="50"/>
      <c r="U19" s="529"/>
      <c r="V19" s="38"/>
    </row>
    <row r="20" spans="1:22" ht="39.950000000000003" customHeight="1">
      <c r="A20" s="483">
        <v>5</v>
      </c>
      <c r="B20" s="482" t="s">
        <v>355</v>
      </c>
      <c r="C20" s="514" t="s">
        <v>357</v>
      </c>
      <c r="D20" s="330" t="s">
        <v>370</v>
      </c>
      <c r="E20" s="339">
        <v>1</v>
      </c>
      <c r="F20" s="330" t="s">
        <v>717</v>
      </c>
      <c r="G20" s="482" t="s">
        <v>811</v>
      </c>
      <c r="H20" s="451">
        <v>271</v>
      </c>
      <c r="I20" s="195">
        <v>1</v>
      </c>
      <c r="J20" s="545" t="s">
        <v>927</v>
      </c>
      <c r="K20" s="545" t="s">
        <v>901</v>
      </c>
      <c r="L20" s="50"/>
      <c r="M20" s="50"/>
      <c r="N20" s="50"/>
      <c r="O20" s="50"/>
      <c r="P20" s="50"/>
      <c r="Q20" s="50"/>
      <c r="R20" s="50"/>
      <c r="S20" s="50"/>
      <c r="T20" s="50"/>
      <c r="U20" s="529">
        <v>131.41999999999999</v>
      </c>
      <c r="V20" s="38" t="s">
        <v>1000</v>
      </c>
    </row>
    <row r="21" spans="1:22" ht="39.950000000000003" customHeight="1">
      <c r="A21" s="483"/>
      <c r="B21" s="482"/>
      <c r="C21" s="514"/>
      <c r="D21" s="330" t="s">
        <v>371</v>
      </c>
      <c r="E21" s="339">
        <v>2</v>
      </c>
      <c r="F21" s="330" t="s">
        <v>718</v>
      </c>
      <c r="G21" s="482"/>
      <c r="H21" s="451"/>
      <c r="I21" s="108">
        <v>1</v>
      </c>
      <c r="J21" s="546"/>
      <c r="K21" s="546"/>
      <c r="L21" s="184"/>
      <c r="M21" s="105"/>
      <c r="N21" s="105"/>
      <c r="O21" s="50"/>
      <c r="P21" s="50"/>
      <c r="Q21" s="50"/>
      <c r="R21" s="50"/>
      <c r="S21" s="50"/>
      <c r="T21" s="50"/>
      <c r="U21" s="529"/>
      <c r="V21" s="38" t="s">
        <v>975</v>
      </c>
    </row>
    <row r="22" spans="1:22" ht="48" customHeight="1">
      <c r="A22" s="483"/>
      <c r="B22" s="482"/>
      <c r="C22" s="514"/>
      <c r="D22" s="330" t="s">
        <v>371</v>
      </c>
      <c r="E22" s="339">
        <v>3</v>
      </c>
      <c r="F22" s="330" t="s">
        <v>719</v>
      </c>
      <c r="G22" s="482"/>
      <c r="H22" s="451"/>
      <c r="I22" s="108"/>
      <c r="J22" s="546"/>
      <c r="K22" s="546"/>
      <c r="L22" s="53"/>
      <c r="M22" s="51"/>
      <c r="N22" s="51"/>
      <c r="O22" s="51"/>
      <c r="P22" s="51"/>
      <c r="Q22" s="51"/>
      <c r="R22" s="51"/>
      <c r="S22" s="51"/>
      <c r="T22" s="51">
        <v>1</v>
      </c>
      <c r="U22" s="529"/>
      <c r="V22" s="38"/>
    </row>
    <row r="23" spans="1:22" ht="39.950000000000003" customHeight="1">
      <c r="A23" s="483"/>
      <c r="B23" s="482"/>
      <c r="C23" s="514"/>
      <c r="D23" s="330" t="s">
        <v>372</v>
      </c>
      <c r="E23" s="339">
        <v>4</v>
      </c>
      <c r="F23" s="330" t="s">
        <v>720</v>
      </c>
      <c r="G23" s="482"/>
      <c r="H23" s="451"/>
      <c r="I23" s="108"/>
      <c r="J23" s="546"/>
      <c r="K23" s="546"/>
      <c r="L23" s="53"/>
      <c r="M23" s="53"/>
      <c r="N23" s="53"/>
      <c r="O23" s="53"/>
      <c r="P23" s="53"/>
      <c r="Q23" s="53"/>
      <c r="R23" s="53"/>
      <c r="S23" s="53"/>
      <c r="T23" s="51">
        <v>1</v>
      </c>
      <c r="U23" s="529"/>
      <c r="V23" s="38"/>
    </row>
    <row r="24" spans="1:22" ht="39.950000000000003" customHeight="1">
      <c r="A24" s="483"/>
      <c r="B24" s="482"/>
      <c r="C24" s="514"/>
      <c r="D24" s="330" t="s">
        <v>372</v>
      </c>
      <c r="E24" s="339">
        <v>5</v>
      </c>
      <c r="F24" s="330" t="s">
        <v>721</v>
      </c>
      <c r="G24" s="482"/>
      <c r="H24" s="451"/>
      <c r="I24" s="108"/>
      <c r="J24" s="547"/>
      <c r="K24" s="547"/>
      <c r="L24" s="53"/>
      <c r="M24" s="53"/>
      <c r="N24" s="53"/>
      <c r="O24" s="53"/>
      <c r="P24" s="53"/>
      <c r="Q24" s="53"/>
      <c r="R24" s="53"/>
      <c r="S24" s="51">
        <v>1</v>
      </c>
      <c r="T24" s="50"/>
      <c r="U24" s="529"/>
      <c r="V24" s="38"/>
    </row>
    <row r="25" spans="1:22" ht="39.950000000000003" customHeight="1">
      <c r="A25" s="193">
        <v>6</v>
      </c>
      <c r="B25" s="316" t="s">
        <v>976</v>
      </c>
      <c r="C25" s="541" t="s">
        <v>357</v>
      </c>
      <c r="D25" s="330" t="s">
        <v>373</v>
      </c>
      <c r="E25" s="339">
        <v>1</v>
      </c>
      <c r="F25" s="330" t="s">
        <v>722</v>
      </c>
      <c r="G25" s="94" t="s">
        <v>980</v>
      </c>
      <c r="H25" s="451">
        <v>212.58</v>
      </c>
      <c r="I25" s="108"/>
      <c r="J25" s="5"/>
      <c r="K25" s="107"/>
      <c r="L25" s="104"/>
      <c r="M25" s="104"/>
      <c r="N25" s="104"/>
      <c r="O25" s="104"/>
      <c r="P25" s="104"/>
      <c r="Q25" s="104">
        <v>1</v>
      </c>
      <c r="R25" s="105"/>
      <c r="S25" s="105"/>
      <c r="T25" s="105"/>
      <c r="U25" s="259"/>
      <c r="V25" s="30" t="s">
        <v>999</v>
      </c>
    </row>
    <row r="26" spans="1:22" ht="39.950000000000003" customHeight="1">
      <c r="A26" s="193">
        <v>7</v>
      </c>
      <c r="B26" s="316" t="s">
        <v>977</v>
      </c>
      <c r="C26" s="542"/>
      <c r="D26" s="330" t="s">
        <v>374</v>
      </c>
      <c r="E26" s="339">
        <v>1</v>
      </c>
      <c r="F26" s="330" t="s">
        <v>723</v>
      </c>
      <c r="G26" s="94" t="s">
        <v>980</v>
      </c>
      <c r="H26" s="451"/>
      <c r="I26" s="108">
        <v>1</v>
      </c>
      <c r="J26" s="5"/>
      <c r="K26" s="107"/>
      <c r="L26" s="105"/>
      <c r="M26" s="105"/>
      <c r="N26" s="105"/>
      <c r="O26" s="105"/>
      <c r="P26" s="105"/>
      <c r="Q26" s="105"/>
      <c r="R26" s="105"/>
      <c r="S26" s="105"/>
      <c r="T26" s="105"/>
      <c r="U26" s="259"/>
      <c r="V26" s="30" t="s">
        <v>999</v>
      </c>
    </row>
    <row r="27" spans="1:22" ht="39.950000000000003" customHeight="1">
      <c r="A27" s="193">
        <v>8</v>
      </c>
      <c r="B27" s="316" t="s">
        <v>978</v>
      </c>
      <c r="C27" s="542"/>
      <c r="D27" s="330" t="s">
        <v>375</v>
      </c>
      <c r="E27" s="339">
        <v>1</v>
      </c>
      <c r="F27" s="330" t="s">
        <v>724</v>
      </c>
      <c r="G27" s="94" t="s">
        <v>981</v>
      </c>
      <c r="H27" s="451"/>
      <c r="I27" s="108"/>
      <c r="J27" s="5"/>
      <c r="K27" s="107"/>
      <c r="L27" s="53"/>
      <c r="M27" s="53"/>
      <c r="N27" s="53"/>
      <c r="O27" s="53"/>
      <c r="P27" s="53"/>
      <c r="Q27" s="53"/>
      <c r="R27" s="104">
        <v>1</v>
      </c>
      <c r="S27" s="105"/>
      <c r="T27" s="105"/>
      <c r="U27" s="338">
        <v>24.75</v>
      </c>
      <c r="V27" s="96"/>
    </row>
    <row r="28" spans="1:22" ht="39.950000000000003" customHeight="1">
      <c r="A28" s="193">
        <v>9</v>
      </c>
      <c r="B28" s="316" t="s">
        <v>979</v>
      </c>
      <c r="C28" s="543"/>
      <c r="D28" s="330" t="s">
        <v>374</v>
      </c>
      <c r="E28" s="339">
        <v>1</v>
      </c>
      <c r="F28" s="330" t="s">
        <v>725</v>
      </c>
      <c r="G28" s="94" t="s">
        <v>981</v>
      </c>
      <c r="H28" s="451"/>
      <c r="I28" s="108">
        <v>1</v>
      </c>
      <c r="J28" s="5"/>
      <c r="K28" s="107"/>
      <c r="L28" s="105"/>
      <c r="M28" s="105"/>
      <c r="N28" s="105"/>
      <c r="O28" s="105"/>
      <c r="P28" s="105"/>
      <c r="Q28" s="105"/>
      <c r="R28" s="105"/>
      <c r="S28" s="105"/>
      <c r="T28" s="105"/>
      <c r="U28" s="338">
        <v>8.7200000000000006</v>
      </c>
      <c r="V28" s="30"/>
    </row>
    <row r="29" spans="1:22" ht="39.950000000000003" customHeight="1">
      <c r="A29" s="483">
        <v>10</v>
      </c>
      <c r="B29" s="482" t="s">
        <v>356</v>
      </c>
      <c r="C29" s="514" t="s">
        <v>357</v>
      </c>
      <c r="D29" s="330" t="s">
        <v>376</v>
      </c>
      <c r="E29" s="339">
        <v>1</v>
      </c>
      <c r="F29" s="330" t="s">
        <v>726</v>
      </c>
      <c r="G29" s="482" t="s">
        <v>812</v>
      </c>
      <c r="H29" s="451">
        <v>217.14</v>
      </c>
      <c r="I29" s="108"/>
      <c r="J29" s="507" t="s">
        <v>928</v>
      </c>
      <c r="K29" s="507" t="s">
        <v>901</v>
      </c>
      <c r="L29" s="51"/>
      <c r="M29" s="51"/>
      <c r="N29" s="51"/>
      <c r="O29" s="51"/>
      <c r="P29" s="51"/>
      <c r="Q29" s="51"/>
      <c r="R29" s="51"/>
      <c r="S29" s="51">
        <v>1</v>
      </c>
      <c r="T29" s="50"/>
      <c r="U29" s="529">
        <v>109.89</v>
      </c>
      <c r="V29" s="30"/>
    </row>
    <row r="30" spans="1:22" ht="39.950000000000003" customHeight="1">
      <c r="A30" s="483"/>
      <c r="B30" s="482"/>
      <c r="C30" s="514"/>
      <c r="D30" s="330" t="s">
        <v>376</v>
      </c>
      <c r="E30" s="339">
        <v>2</v>
      </c>
      <c r="F30" s="330" t="s">
        <v>727</v>
      </c>
      <c r="G30" s="482"/>
      <c r="H30" s="451"/>
      <c r="I30" s="108"/>
      <c r="J30" s="508"/>
      <c r="K30" s="508"/>
      <c r="L30" s="51"/>
      <c r="M30" s="51"/>
      <c r="N30" s="51"/>
      <c r="O30" s="51"/>
      <c r="P30" s="51"/>
      <c r="Q30" s="51"/>
      <c r="R30" s="51"/>
      <c r="S30" s="51">
        <v>1</v>
      </c>
      <c r="T30" s="50"/>
      <c r="U30" s="529"/>
      <c r="V30" s="38"/>
    </row>
    <row r="31" spans="1:22" ht="39.950000000000003" customHeight="1">
      <c r="A31" s="483"/>
      <c r="B31" s="482"/>
      <c r="C31" s="514"/>
      <c r="D31" s="330" t="s">
        <v>376</v>
      </c>
      <c r="E31" s="339">
        <v>3</v>
      </c>
      <c r="F31" s="330" t="s">
        <v>728</v>
      </c>
      <c r="G31" s="482"/>
      <c r="H31" s="451"/>
      <c r="I31" s="108">
        <v>1</v>
      </c>
      <c r="J31" s="508"/>
      <c r="K31" s="508"/>
      <c r="L31" s="50"/>
      <c r="M31" s="50"/>
      <c r="N31" s="50"/>
      <c r="O31" s="50"/>
      <c r="P31" s="50"/>
      <c r="Q31" s="50"/>
      <c r="R31" s="50"/>
      <c r="S31" s="50"/>
      <c r="T31" s="50"/>
      <c r="U31" s="529"/>
      <c r="V31" s="30"/>
    </row>
    <row r="32" spans="1:22" ht="39.950000000000003" customHeight="1">
      <c r="A32" s="483"/>
      <c r="B32" s="482"/>
      <c r="C32" s="514"/>
      <c r="D32" s="330" t="s">
        <v>377</v>
      </c>
      <c r="E32" s="339">
        <v>4</v>
      </c>
      <c r="F32" s="330" t="s">
        <v>729</v>
      </c>
      <c r="G32" s="482"/>
      <c r="H32" s="451"/>
      <c r="I32" s="108"/>
      <c r="J32" s="509"/>
      <c r="K32" s="509"/>
      <c r="L32" s="51"/>
      <c r="M32" s="51"/>
      <c r="N32" s="51"/>
      <c r="O32" s="51"/>
      <c r="P32" s="51"/>
      <c r="Q32" s="51"/>
      <c r="R32" s="51"/>
      <c r="S32" s="51">
        <v>1</v>
      </c>
      <c r="T32" s="50"/>
      <c r="U32" s="529"/>
      <c r="V32" s="38"/>
    </row>
    <row r="33" spans="1:22" ht="16.5" customHeight="1">
      <c r="A33" s="29"/>
      <c r="B33" s="511" t="s">
        <v>21</v>
      </c>
      <c r="C33" s="511"/>
      <c r="D33" s="511"/>
      <c r="E33" s="156">
        <f>E12+E15+E17+E19+E24+E25+E26+E27+E28+E32</f>
        <v>25</v>
      </c>
      <c r="F33" s="13"/>
      <c r="G33" s="12"/>
      <c r="H33" s="39">
        <f>SUM(H8:H32)</f>
        <v>1354.7283333333335</v>
      </c>
      <c r="I33" s="194">
        <f>SUM(I8:I32)</f>
        <v>12</v>
      </c>
      <c r="J33" s="65"/>
      <c r="K33" s="65"/>
      <c r="L33" s="56">
        <f t="shared" ref="L33:U33" si="0">SUM(L8:L32)</f>
        <v>0</v>
      </c>
      <c r="M33" s="56">
        <f t="shared" si="0"/>
        <v>0</v>
      </c>
      <c r="N33" s="56">
        <f t="shared" si="0"/>
        <v>0</v>
      </c>
      <c r="O33" s="56">
        <f>SUM(O8:O32)</f>
        <v>0</v>
      </c>
      <c r="P33" s="183">
        <f>SUM(P8:P32)</f>
        <v>5</v>
      </c>
      <c r="Q33" s="56">
        <f>SUM(Q8:Q32)</f>
        <v>1</v>
      </c>
      <c r="R33" s="56">
        <f t="shared" si="0"/>
        <v>1</v>
      </c>
      <c r="S33" s="56">
        <f t="shared" si="0"/>
        <v>4</v>
      </c>
      <c r="T33" s="56">
        <f t="shared" si="0"/>
        <v>2</v>
      </c>
      <c r="U33" s="57">
        <f t="shared" si="0"/>
        <v>369.38</v>
      </c>
      <c r="V33" s="98"/>
    </row>
    <row r="34" spans="1:22" ht="36" customHeight="1">
      <c r="A34" s="58"/>
      <c r="B34" s="59"/>
      <c r="C34" s="59"/>
      <c r="D34" s="59"/>
      <c r="E34" s="60"/>
      <c r="F34" s="61"/>
      <c r="G34" s="62"/>
      <c r="H34" s="63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4"/>
      <c r="V34" s="99"/>
    </row>
    <row r="35" spans="1:22" ht="30" customHeight="1">
      <c r="A35" s="544" t="s">
        <v>886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</row>
    <row r="36" spans="1:22" ht="30">
      <c r="A36" s="193" t="s">
        <v>0</v>
      </c>
      <c r="B36" s="55" t="s">
        <v>1</v>
      </c>
      <c r="C36" s="55" t="s">
        <v>2</v>
      </c>
      <c r="D36" s="537" t="s">
        <v>3</v>
      </c>
      <c r="E36" s="538"/>
      <c r="F36" s="55" t="s">
        <v>4</v>
      </c>
    </row>
    <row r="37" spans="1:22" ht="30">
      <c r="A37" s="196">
        <v>1</v>
      </c>
      <c r="B37" s="2" t="s">
        <v>353</v>
      </c>
      <c r="C37" s="2" t="s">
        <v>869</v>
      </c>
      <c r="D37" s="539" t="s">
        <v>870</v>
      </c>
      <c r="E37" s="540"/>
      <c r="F37" s="2" t="s">
        <v>871</v>
      </c>
    </row>
    <row r="38" spans="1:22" ht="30">
      <c r="A38" s="196">
        <v>2</v>
      </c>
      <c r="B38" s="2" t="s">
        <v>353</v>
      </c>
      <c r="C38" s="2" t="s">
        <v>869</v>
      </c>
      <c r="D38" s="539" t="s">
        <v>872</v>
      </c>
      <c r="E38" s="540"/>
      <c r="F38" s="2" t="s">
        <v>873</v>
      </c>
    </row>
    <row r="39" spans="1:22" ht="45">
      <c r="A39" s="196">
        <v>3</v>
      </c>
      <c r="B39" s="2" t="s">
        <v>354</v>
      </c>
      <c r="C39" s="2" t="s">
        <v>357</v>
      </c>
      <c r="D39" s="539" t="s">
        <v>874</v>
      </c>
      <c r="E39" s="540"/>
      <c r="F39" s="2" t="s">
        <v>875</v>
      </c>
    </row>
  </sheetData>
  <mergeCells count="79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3" right="0.15748031496063" top="0.54" bottom="0.118110236220472" header="0.118110236220472" footer="0.118110236220472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tabSelected="1" view="pageBreakPreview" zoomScale="75" zoomScaleSheetLayoutView="75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4.25"/>
  <cols>
    <col min="1" max="1" width="5.140625" style="131" customWidth="1"/>
    <col min="2" max="2" width="17.140625" style="131" customWidth="1"/>
    <col min="3" max="3" width="10.140625" style="131" customWidth="1"/>
    <col min="4" max="4" width="16.28515625" style="148" customWidth="1"/>
    <col min="5" max="5" width="4.85546875" style="148" customWidth="1"/>
    <col min="6" max="6" width="21.28515625" style="154" customWidth="1"/>
    <col min="7" max="7" width="21.42578125" style="131" customWidth="1"/>
    <col min="8" max="8" width="11" style="151" customWidth="1"/>
    <col min="9" max="9" width="4.85546875" style="152" hidden="1" customWidth="1"/>
    <col min="10" max="11" width="11.7109375" style="131" customWidth="1"/>
    <col min="12" max="20" width="4.7109375" style="131" customWidth="1"/>
    <col min="21" max="21" width="12.140625" style="131" customWidth="1"/>
    <col min="22" max="22" width="15" style="131" customWidth="1"/>
    <col min="23" max="16384" width="9.140625" style="131"/>
  </cols>
  <sheetData>
    <row r="1" spans="1:22" ht="18.75">
      <c r="A1" s="560" t="s">
        <v>19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</row>
    <row r="2" spans="1:22" ht="20.100000000000001" customHeight="1">
      <c r="A2" s="561" t="str">
        <f>'Patna (West)'!A2</f>
        <v>Progress report for the construction of USS school building (2010-2011)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</row>
    <row r="3" spans="1:22" ht="20.100000000000001" customHeight="1">
      <c r="A3" s="566" t="s">
        <v>957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8"/>
      <c r="U3" s="189" t="str">
        <f>Summary!V3</f>
        <v>Date:-28.02.2015</v>
      </c>
      <c r="V3" s="190"/>
    </row>
    <row r="4" spans="1:22" ht="39.75" customHeight="1">
      <c r="A4" s="569" t="s">
        <v>1162</v>
      </c>
      <c r="B4" s="569"/>
      <c r="C4" s="569"/>
      <c r="D4" s="569"/>
      <c r="E4" s="569"/>
      <c r="F4" s="569"/>
      <c r="G4" s="569"/>
      <c r="H4" s="569"/>
      <c r="I4" s="188"/>
      <c r="J4" s="570" t="s">
        <v>1182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1"/>
    </row>
    <row r="5" spans="1:22" ht="15.75" customHeight="1">
      <c r="A5" s="551" t="s">
        <v>0</v>
      </c>
      <c r="B5" s="551" t="s">
        <v>1</v>
      </c>
      <c r="C5" s="551" t="s">
        <v>2</v>
      </c>
      <c r="D5" s="551" t="s">
        <v>3</v>
      </c>
      <c r="E5" s="551" t="s">
        <v>0</v>
      </c>
      <c r="F5" s="565" t="s">
        <v>4</v>
      </c>
      <c r="G5" s="551" t="s">
        <v>5</v>
      </c>
      <c r="H5" s="564" t="s">
        <v>6</v>
      </c>
      <c r="I5" s="563" t="s">
        <v>16</v>
      </c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51" t="s">
        <v>20</v>
      </c>
      <c r="V5" s="562" t="s">
        <v>14</v>
      </c>
    </row>
    <row r="6" spans="1:22" ht="43.5" customHeight="1">
      <c r="A6" s="551"/>
      <c r="B6" s="551"/>
      <c r="C6" s="551"/>
      <c r="D6" s="551"/>
      <c r="E6" s="551"/>
      <c r="F6" s="565"/>
      <c r="G6" s="551"/>
      <c r="H6" s="564"/>
      <c r="I6" s="551" t="s">
        <v>7</v>
      </c>
      <c r="J6" s="551" t="s">
        <v>898</v>
      </c>
      <c r="K6" s="551" t="s">
        <v>899</v>
      </c>
      <c r="L6" s="563" t="s">
        <v>1193</v>
      </c>
      <c r="M6" s="551" t="s">
        <v>10</v>
      </c>
      <c r="N6" s="551" t="s">
        <v>9</v>
      </c>
      <c r="O6" s="551" t="s">
        <v>17</v>
      </c>
      <c r="P6" s="551"/>
      <c r="Q6" s="551" t="s">
        <v>18</v>
      </c>
      <c r="R6" s="551"/>
      <c r="S6" s="551" t="s">
        <v>13</v>
      </c>
      <c r="T6" s="551" t="s">
        <v>8</v>
      </c>
      <c r="U6" s="551"/>
      <c r="V6" s="562"/>
    </row>
    <row r="7" spans="1:22" ht="39" customHeight="1">
      <c r="A7" s="551"/>
      <c r="B7" s="551"/>
      <c r="C7" s="551"/>
      <c r="D7" s="551"/>
      <c r="E7" s="551"/>
      <c r="F7" s="565"/>
      <c r="G7" s="551"/>
      <c r="H7" s="564"/>
      <c r="I7" s="551"/>
      <c r="J7" s="551"/>
      <c r="K7" s="551"/>
      <c r="L7" s="563"/>
      <c r="M7" s="551"/>
      <c r="N7" s="551"/>
      <c r="O7" s="281" t="s">
        <v>11</v>
      </c>
      <c r="P7" s="281" t="s">
        <v>12</v>
      </c>
      <c r="Q7" s="281" t="s">
        <v>11</v>
      </c>
      <c r="R7" s="281" t="s">
        <v>12</v>
      </c>
      <c r="S7" s="551"/>
      <c r="T7" s="551"/>
      <c r="U7" s="551"/>
      <c r="V7" s="562"/>
    </row>
    <row r="8" spans="1:22" ht="50.1" customHeight="1">
      <c r="A8" s="255">
        <v>1</v>
      </c>
      <c r="B8" s="335" t="s">
        <v>1149</v>
      </c>
      <c r="C8" s="514" t="s">
        <v>255</v>
      </c>
      <c r="D8" s="322" t="s">
        <v>258</v>
      </c>
      <c r="E8" s="321">
        <v>1</v>
      </c>
      <c r="F8" s="333" t="s">
        <v>743</v>
      </c>
      <c r="G8" s="321" t="s">
        <v>1151</v>
      </c>
      <c r="H8" s="256">
        <v>56.41</v>
      </c>
      <c r="I8" s="134">
        <v>1</v>
      </c>
      <c r="J8" s="579"/>
      <c r="K8" s="579"/>
      <c r="L8" s="135"/>
      <c r="M8" s="135"/>
      <c r="N8" s="135"/>
      <c r="O8" s="135"/>
      <c r="P8" s="135"/>
      <c r="Q8" s="135"/>
      <c r="R8" s="135"/>
      <c r="S8" s="135"/>
      <c r="T8" s="135"/>
      <c r="U8" s="555"/>
      <c r="V8" s="136"/>
    </row>
    <row r="9" spans="1:22" ht="50.1" customHeight="1">
      <c r="A9" s="255">
        <v>2</v>
      </c>
      <c r="B9" s="335" t="s">
        <v>1150</v>
      </c>
      <c r="C9" s="514"/>
      <c r="D9" s="322" t="s">
        <v>259</v>
      </c>
      <c r="E9" s="321">
        <v>1</v>
      </c>
      <c r="F9" s="333" t="s">
        <v>744</v>
      </c>
      <c r="G9" s="94" t="s">
        <v>1181</v>
      </c>
      <c r="H9" s="256">
        <v>56.8</v>
      </c>
      <c r="I9" s="134">
        <v>1</v>
      </c>
      <c r="J9" s="580"/>
      <c r="K9" s="580"/>
      <c r="L9" s="135"/>
      <c r="M9" s="135"/>
      <c r="N9" s="135"/>
      <c r="O9" s="135"/>
      <c r="P9" s="135"/>
      <c r="Q9" s="135"/>
      <c r="R9" s="135"/>
      <c r="S9" s="135"/>
      <c r="T9" s="135"/>
      <c r="U9" s="555"/>
      <c r="V9" s="136"/>
    </row>
    <row r="10" spans="1:22" ht="50.1" customHeight="1">
      <c r="A10" s="572">
        <v>3</v>
      </c>
      <c r="B10" s="482" t="s">
        <v>252</v>
      </c>
      <c r="C10" s="514" t="s">
        <v>255</v>
      </c>
      <c r="D10" s="322" t="s">
        <v>260</v>
      </c>
      <c r="E10" s="321">
        <v>1</v>
      </c>
      <c r="F10" s="333" t="s">
        <v>745</v>
      </c>
      <c r="G10" s="482" t="s">
        <v>802</v>
      </c>
      <c r="H10" s="573">
        <v>208.64</v>
      </c>
      <c r="I10" s="134"/>
      <c r="J10" s="557">
        <v>28.2013</v>
      </c>
      <c r="K10" s="557" t="s">
        <v>901</v>
      </c>
      <c r="L10" s="137"/>
      <c r="M10" s="137"/>
      <c r="N10" s="137"/>
      <c r="O10" s="137"/>
      <c r="P10" s="137"/>
      <c r="Q10" s="137"/>
      <c r="R10" s="137"/>
      <c r="S10" s="137"/>
      <c r="T10" s="137">
        <v>1</v>
      </c>
      <c r="U10" s="552">
        <v>142.6</v>
      </c>
      <c r="V10" s="136" t="s">
        <v>973</v>
      </c>
    </row>
    <row r="11" spans="1:22" ht="50.1" customHeight="1">
      <c r="A11" s="572"/>
      <c r="B11" s="482"/>
      <c r="C11" s="514"/>
      <c r="D11" s="322" t="s">
        <v>261</v>
      </c>
      <c r="E11" s="321">
        <v>2</v>
      </c>
      <c r="F11" s="333" t="s">
        <v>746</v>
      </c>
      <c r="G11" s="482"/>
      <c r="H11" s="573"/>
      <c r="I11" s="134">
        <v>1</v>
      </c>
      <c r="J11" s="558"/>
      <c r="K11" s="558"/>
      <c r="L11" s="138"/>
      <c r="M11" s="135"/>
      <c r="N11" s="135"/>
      <c r="O11" s="135"/>
      <c r="P11" s="135"/>
      <c r="Q11" s="135"/>
      <c r="R11" s="135"/>
      <c r="S11" s="135"/>
      <c r="T11" s="135"/>
      <c r="U11" s="553"/>
      <c r="V11" s="136" t="s">
        <v>823</v>
      </c>
    </row>
    <row r="12" spans="1:22" ht="50.1" customHeight="1">
      <c r="A12" s="572"/>
      <c r="B12" s="482"/>
      <c r="C12" s="514"/>
      <c r="D12" s="322" t="s">
        <v>261</v>
      </c>
      <c r="E12" s="321">
        <v>3</v>
      </c>
      <c r="F12" s="333" t="s">
        <v>747</v>
      </c>
      <c r="G12" s="482"/>
      <c r="H12" s="573"/>
      <c r="I12" s="134"/>
      <c r="J12" s="558"/>
      <c r="K12" s="558"/>
      <c r="L12" s="137"/>
      <c r="M12" s="137"/>
      <c r="N12" s="137"/>
      <c r="O12" s="137"/>
      <c r="P12" s="137"/>
      <c r="Q12" s="137"/>
      <c r="R12" s="137"/>
      <c r="S12" s="137"/>
      <c r="T12" s="137">
        <v>1</v>
      </c>
      <c r="U12" s="553"/>
      <c r="V12" s="136"/>
    </row>
    <row r="13" spans="1:22" ht="50.1" customHeight="1">
      <c r="A13" s="572"/>
      <c r="B13" s="482"/>
      <c r="C13" s="514"/>
      <c r="D13" s="322" t="s">
        <v>262</v>
      </c>
      <c r="E13" s="321">
        <v>4</v>
      </c>
      <c r="F13" s="333" t="s">
        <v>748</v>
      </c>
      <c r="G13" s="482"/>
      <c r="H13" s="573"/>
      <c r="I13" s="134"/>
      <c r="J13" s="559"/>
      <c r="K13" s="559"/>
      <c r="L13" s="137"/>
      <c r="M13" s="137"/>
      <c r="N13" s="137"/>
      <c r="O13" s="137"/>
      <c r="P13" s="137"/>
      <c r="Q13" s="137"/>
      <c r="R13" s="137"/>
      <c r="S13" s="137"/>
      <c r="T13" s="137">
        <v>1</v>
      </c>
      <c r="U13" s="554"/>
      <c r="V13" s="136" t="s">
        <v>973</v>
      </c>
    </row>
    <row r="14" spans="1:22" ht="50.1" customHeight="1">
      <c r="A14" s="572">
        <v>4</v>
      </c>
      <c r="B14" s="482" t="s">
        <v>253</v>
      </c>
      <c r="C14" s="514" t="s">
        <v>255</v>
      </c>
      <c r="D14" s="322" t="s">
        <v>263</v>
      </c>
      <c r="E14" s="321">
        <v>1</v>
      </c>
      <c r="F14" s="333" t="s">
        <v>749</v>
      </c>
      <c r="G14" s="482" t="s">
        <v>802</v>
      </c>
      <c r="H14" s="573">
        <v>208.19</v>
      </c>
      <c r="I14" s="134"/>
      <c r="J14" s="557">
        <v>28.2013</v>
      </c>
      <c r="K14" s="557" t="s">
        <v>901</v>
      </c>
      <c r="L14" s="137"/>
      <c r="M14" s="137"/>
      <c r="N14" s="137"/>
      <c r="O14" s="137"/>
      <c r="P14" s="137"/>
      <c r="Q14" s="137"/>
      <c r="R14" s="137"/>
      <c r="S14" s="137"/>
      <c r="T14" s="137">
        <v>1</v>
      </c>
      <c r="U14" s="552">
        <v>179.76</v>
      </c>
      <c r="V14" s="136" t="s">
        <v>973</v>
      </c>
    </row>
    <row r="15" spans="1:22" ht="50.1" customHeight="1">
      <c r="A15" s="572"/>
      <c r="B15" s="482"/>
      <c r="C15" s="514"/>
      <c r="D15" s="322" t="s">
        <v>264</v>
      </c>
      <c r="E15" s="321">
        <v>2</v>
      </c>
      <c r="F15" s="333" t="s">
        <v>750</v>
      </c>
      <c r="G15" s="482"/>
      <c r="H15" s="573"/>
      <c r="I15" s="134"/>
      <c r="J15" s="558"/>
      <c r="K15" s="558"/>
      <c r="L15" s="137"/>
      <c r="M15" s="137"/>
      <c r="N15" s="137"/>
      <c r="O15" s="137"/>
      <c r="P15" s="137"/>
      <c r="Q15" s="137"/>
      <c r="R15" s="137"/>
      <c r="S15" s="137"/>
      <c r="T15" s="137">
        <v>1</v>
      </c>
      <c r="U15" s="553"/>
      <c r="V15" s="136" t="s">
        <v>973</v>
      </c>
    </row>
    <row r="16" spans="1:22" ht="50.1" customHeight="1">
      <c r="A16" s="572"/>
      <c r="B16" s="482"/>
      <c r="C16" s="514"/>
      <c r="D16" s="322" t="s">
        <v>264</v>
      </c>
      <c r="E16" s="321">
        <v>3</v>
      </c>
      <c r="F16" s="333" t="s">
        <v>751</v>
      </c>
      <c r="G16" s="482"/>
      <c r="H16" s="573"/>
      <c r="I16" s="134"/>
      <c r="J16" s="558"/>
      <c r="K16" s="558"/>
      <c r="L16" s="137"/>
      <c r="M16" s="137"/>
      <c r="N16" s="137"/>
      <c r="O16" s="137"/>
      <c r="P16" s="137"/>
      <c r="Q16" s="137"/>
      <c r="R16" s="137"/>
      <c r="S16" s="137"/>
      <c r="T16" s="137">
        <v>1</v>
      </c>
      <c r="U16" s="553"/>
      <c r="V16" s="136" t="s">
        <v>973</v>
      </c>
    </row>
    <row r="17" spans="1:22" ht="50.1" customHeight="1">
      <c r="A17" s="572"/>
      <c r="B17" s="482"/>
      <c r="C17" s="514"/>
      <c r="D17" s="322" t="s">
        <v>264</v>
      </c>
      <c r="E17" s="321">
        <v>4</v>
      </c>
      <c r="F17" s="333" t="s">
        <v>752</v>
      </c>
      <c r="G17" s="482"/>
      <c r="H17" s="573"/>
      <c r="I17" s="139"/>
      <c r="J17" s="559"/>
      <c r="K17" s="559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554"/>
      <c r="V17" s="136" t="s">
        <v>973</v>
      </c>
    </row>
    <row r="18" spans="1:22" ht="50.1" customHeight="1">
      <c r="A18" s="572">
        <v>5</v>
      </c>
      <c r="B18" s="482" t="s">
        <v>254</v>
      </c>
      <c r="C18" s="514" t="s">
        <v>255</v>
      </c>
      <c r="D18" s="322" t="s">
        <v>265</v>
      </c>
      <c r="E18" s="321">
        <v>1</v>
      </c>
      <c r="F18" s="333" t="s">
        <v>753</v>
      </c>
      <c r="G18" s="482" t="s">
        <v>802</v>
      </c>
      <c r="H18" s="573">
        <f>208.49/4*3</f>
        <v>156.36750000000001</v>
      </c>
      <c r="I18" s="134"/>
      <c r="J18" s="557" t="s">
        <v>919</v>
      </c>
      <c r="K18" s="557" t="s">
        <v>901</v>
      </c>
      <c r="L18" s="137"/>
      <c r="M18" s="137"/>
      <c r="N18" s="137"/>
      <c r="O18" s="137"/>
      <c r="P18" s="137"/>
      <c r="Q18" s="137"/>
      <c r="R18" s="137"/>
      <c r="S18" s="137"/>
      <c r="T18" s="137">
        <v>1</v>
      </c>
      <c r="U18" s="552">
        <v>109.14</v>
      </c>
      <c r="V18" s="136"/>
    </row>
    <row r="19" spans="1:22" ht="50.1" customHeight="1">
      <c r="A19" s="572"/>
      <c r="B19" s="482"/>
      <c r="C19" s="514"/>
      <c r="D19" s="322" t="s">
        <v>266</v>
      </c>
      <c r="E19" s="321">
        <v>2</v>
      </c>
      <c r="F19" s="333" t="s">
        <v>754</v>
      </c>
      <c r="G19" s="482"/>
      <c r="H19" s="573"/>
      <c r="I19" s="134"/>
      <c r="J19" s="558"/>
      <c r="K19" s="558"/>
      <c r="L19" s="137"/>
      <c r="M19" s="137"/>
      <c r="N19" s="137"/>
      <c r="O19" s="137"/>
      <c r="P19" s="137"/>
      <c r="Q19" s="137"/>
      <c r="R19" s="137"/>
      <c r="S19" s="137">
        <v>1</v>
      </c>
      <c r="T19" s="135"/>
      <c r="U19" s="553"/>
      <c r="V19" s="136"/>
    </row>
    <row r="20" spans="1:22" ht="50.1" customHeight="1">
      <c r="A20" s="572"/>
      <c r="B20" s="482"/>
      <c r="C20" s="514"/>
      <c r="D20" s="322" t="s">
        <v>265</v>
      </c>
      <c r="E20" s="321">
        <v>3</v>
      </c>
      <c r="F20" s="333" t="s">
        <v>755</v>
      </c>
      <c r="G20" s="482"/>
      <c r="H20" s="573"/>
      <c r="I20" s="134"/>
      <c r="J20" s="559"/>
      <c r="K20" s="559"/>
      <c r="L20" s="137"/>
      <c r="M20" s="137"/>
      <c r="N20" s="137"/>
      <c r="O20" s="137"/>
      <c r="P20" s="137"/>
      <c r="Q20" s="137"/>
      <c r="R20" s="137"/>
      <c r="S20" s="137">
        <v>1</v>
      </c>
      <c r="T20" s="135"/>
      <c r="U20" s="554"/>
      <c r="V20" s="136"/>
    </row>
    <row r="21" spans="1:22" ht="50.1" customHeight="1">
      <c r="A21" s="572">
        <v>6</v>
      </c>
      <c r="B21" s="482" t="s">
        <v>268</v>
      </c>
      <c r="C21" s="514" t="s">
        <v>278</v>
      </c>
      <c r="D21" s="322" t="s">
        <v>280</v>
      </c>
      <c r="E21" s="321">
        <v>1</v>
      </c>
      <c r="F21" s="333" t="s">
        <v>756</v>
      </c>
      <c r="G21" s="482" t="s">
        <v>803</v>
      </c>
      <c r="H21" s="574">
        <f>257.21/5*4</f>
        <v>205.76799999999997</v>
      </c>
      <c r="I21" s="139"/>
      <c r="J21" s="581" t="s">
        <v>932</v>
      </c>
      <c r="K21" s="581" t="s">
        <v>901</v>
      </c>
      <c r="L21" s="137"/>
      <c r="M21" s="137"/>
      <c r="N21" s="137"/>
      <c r="O21" s="137"/>
      <c r="P21" s="137"/>
      <c r="Q21" s="137"/>
      <c r="R21" s="137"/>
      <c r="S21" s="137">
        <v>1</v>
      </c>
      <c r="T21" s="135"/>
      <c r="U21" s="552">
        <v>88.96</v>
      </c>
      <c r="V21" s="136"/>
    </row>
    <row r="22" spans="1:22" ht="50.1" customHeight="1">
      <c r="A22" s="572"/>
      <c r="B22" s="482"/>
      <c r="C22" s="514"/>
      <c r="D22" s="322" t="s">
        <v>280</v>
      </c>
      <c r="E22" s="321">
        <v>2</v>
      </c>
      <c r="F22" s="333" t="s">
        <v>757</v>
      </c>
      <c r="G22" s="482"/>
      <c r="H22" s="574"/>
      <c r="I22" s="134"/>
      <c r="J22" s="582"/>
      <c r="K22" s="582"/>
      <c r="L22" s="137"/>
      <c r="M22" s="137"/>
      <c r="N22" s="137"/>
      <c r="O22" s="137"/>
      <c r="P22" s="137"/>
      <c r="Q22" s="137"/>
      <c r="R22" s="137"/>
      <c r="S22" s="137">
        <v>1</v>
      </c>
      <c r="T22" s="135"/>
      <c r="U22" s="553"/>
      <c r="V22" s="136"/>
    </row>
    <row r="23" spans="1:22" ht="50.1" customHeight="1">
      <c r="A23" s="572"/>
      <c r="B23" s="482"/>
      <c r="C23" s="514"/>
      <c r="D23" s="322" t="s">
        <v>280</v>
      </c>
      <c r="E23" s="321">
        <v>3</v>
      </c>
      <c r="F23" s="333" t="s">
        <v>758</v>
      </c>
      <c r="G23" s="482"/>
      <c r="H23" s="574"/>
      <c r="I23" s="134"/>
      <c r="J23" s="582"/>
      <c r="K23" s="582"/>
      <c r="L23" s="137"/>
      <c r="M23" s="137"/>
      <c r="N23" s="137"/>
      <c r="O23" s="137"/>
      <c r="P23" s="137"/>
      <c r="Q23" s="137"/>
      <c r="R23" s="137">
        <v>1</v>
      </c>
      <c r="S23" s="135"/>
      <c r="T23" s="135"/>
      <c r="U23" s="553"/>
      <c r="V23" s="136"/>
    </row>
    <row r="24" spans="1:22" ht="50.1" customHeight="1">
      <c r="A24" s="572"/>
      <c r="B24" s="482"/>
      <c r="C24" s="514"/>
      <c r="D24" s="322" t="s">
        <v>281</v>
      </c>
      <c r="E24" s="321">
        <v>4</v>
      </c>
      <c r="F24" s="333" t="s">
        <v>759</v>
      </c>
      <c r="G24" s="482"/>
      <c r="H24" s="574"/>
      <c r="I24" s="134">
        <v>1</v>
      </c>
      <c r="J24" s="583"/>
      <c r="K24" s="583"/>
      <c r="L24" s="135"/>
      <c r="M24" s="135"/>
      <c r="N24" s="135"/>
      <c r="O24" s="135"/>
      <c r="P24" s="135"/>
      <c r="Q24" s="135"/>
      <c r="R24" s="135"/>
      <c r="S24" s="135"/>
      <c r="T24" s="135"/>
      <c r="U24" s="554"/>
      <c r="V24" s="136" t="s">
        <v>876</v>
      </c>
    </row>
    <row r="25" spans="1:22" ht="50.1" customHeight="1">
      <c r="A25" s="140">
        <v>7</v>
      </c>
      <c r="B25" s="321" t="s">
        <v>269</v>
      </c>
      <c r="C25" s="336" t="s">
        <v>278</v>
      </c>
      <c r="D25" s="322" t="s">
        <v>282</v>
      </c>
      <c r="E25" s="321">
        <v>1</v>
      </c>
      <c r="F25" s="333" t="s">
        <v>760</v>
      </c>
      <c r="G25" s="321" t="s">
        <v>802</v>
      </c>
      <c r="H25" s="141">
        <f>154.53/3*1</f>
        <v>51.51</v>
      </c>
      <c r="I25" s="134"/>
      <c r="J25" s="142" t="s">
        <v>919</v>
      </c>
      <c r="K25" s="142" t="s">
        <v>901</v>
      </c>
      <c r="L25" s="137"/>
      <c r="M25" s="137"/>
      <c r="N25" s="137"/>
      <c r="O25" s="137"/>
      <c r="P25" s="137"/>
      <c r="Q25" s="137"/>
      <c r="R25" s="137">
        <v>1</v>
      </c>
      <c r="S25" s="135"/>
      <c r="T25" s="135"/>
      <c r="U25" s="301">
        <v>28.58</v>
      </c>
      <c r="V25" s="136"/>
    </row>
    <row r="26" spans="1:22" ht="50.1" customHeight="1">
      <c r="A26" s="572">
        <v>8</v>
      </c>
      <c r="B26" s="482" t="s">
        <v>270</v>
      </c>
      <c r="C26" s="514" t="s">
        <v>278</v>
      </c>
      <c r="D26" s="322" t="s">
        <v>284</v>
      </c>
      <c r="E26" s="321">
        <v>1</v>
      </c>
      <c r="F26" s="333" t="s">
        <v>294</v>
      </c>
      <c r="G26" s="482" t="s">
        <v>802</v>
      </c>
      <c r="H26" s="574">
        <v>264.22000000000003</v>
      </c>
      <c r="I26" s="134"/>
      <c r="J26" s="550" t="s">
        <v>931</v>
      </c>
      <c r="K26" s="550" t="s">
        <v>901</v>
      </c>
      <c r="L26" s="143"/>
      <c r="M26" s="137"/>
      <c r="N26" s="137"/>
      <c r="O26" s="137"/>
      <c r="P26" s="137"/>
      <c r="Q26" s="137"/>
      <c r="R26" s="137"/>
      <c r="S26" s="137">
        <v>1</v>
      </c>
      <c r="T26" s="135"/>
      <c r="U26" s="552">
        <v>158.24</v>
      </c>
      <c r="V26" s="136"/>
    </row>
    <row r="27" spans="1:22" ht="50.1" customHeight="1">
      <c r="A27" s="572"/>
      <c r="B27" s="482"/>
      <c r="C27" s="514"/>
      <c r="D27" s="322" t="s">
        <v>285</v>
      </c>
      <c r="E27" s="321">
        <v>2</v>
      </c>
      <c r="F27" s="333" t="s">
        <v>295</v>
      </c>
      <c r="G27" s="482"/>
      <c r="H27" s="574"/>
      <c r="I27" s="134"/>
      <c r="J27" s="550"/>
      <c r="K27" s="550"/>
      <c r="L27" s="143"/>
      <c r="M27" s="137"/>
      <c r="N27" s="137"/>
      <c r="O27" s="137"/>
      <c r="P27" s="137"/>
      <c r="Q27" s="137"/>
      <c r="R27" s="137"/>
      <c r="S27" s="137">
        <v>1</v>
      </c>
      <c r="T27" s="135"/>
      <c r="U27" s="553"/>
      <c r="V27" s="136"/>
    </row>
    <row r="28" spans="1:22" ht="50.1" customHeight="1">
      <c r="A28" s="572"/>
      <c r="B28" s="482"/>
      <c r="C28" s="514"/>
      <c r="D28" s="322" t="s">
        <v>285</v>
      </c>
      <c r="E28" s="321">
        <v>3</v>
      </c>
      <c r="F28" s="333" t="s">
        <v>761</v>
      </c>
      <c r="G28" s="482"/>
      <c r="H28" s="574"/>
      <c r="I28" s="134"/>
      <c r="J28" s="550"/>
      <c r="K28" s="550"/>
      <c r="L28" s="137"/>
      <c r="M28" s="137"/>
      <c r="N28" s="137"/>
      <c r="O28" s="137"/>
      <c r="P28" s="137"/>
      <c r="Q28" s="137"/>
      <c r="R28" s="137">
        <v>1</v>
      </c>
      <c r="S28" s="135"/>
      <c r="T28" s="135"/>
      <c r="U28" s="553"/>
      <c r="V28" s="136"/>
    </row>
    <row r="29" spans="1:22" ht="50.1" customHeight="1">
      <c r="A29" s="572"/>
      <c r="B29" s="482"/>
      <c r="C29" s="514"/>
      <c r="D29" s="322" t="s">
        <v>285</v>
      </c>
      <c r="E29" s="321">
        <v>4</v>
      </c>
      <c r="F29" s="333" t="s">
        <v>762</v>
      </c>
      <c r="G29" s="482"/>
      <c r="H29" s="574"/>
      <c r="I29" s="134"/>
      <c r="J29" s="550"/>
      <c r="K29" s="550"/>
      <c r="L29" s="137"/>
      <c r="M29" s="137"/>
      <c r="N29" s="137"/>
      <c r="O29" s="137"/>
      <c r="P29" s="137"/>
      <c r="Q29" s="137"/>
      <c r="R29" s="137"/>
      <c r="S29" s="137">
        <v>1</v>
      </c>
      <c r="T29" s="135"/>
      <c r="U29" s="553"/>
      <c r="V29" s="136"/>
    </row>
    <row r="30" spans="1:22" ht="50.1" customHeight="1">
      <c r="A30" s="572"/>
      <c r="B30" s="482"/>
      <c r="C30" s="514"/>
      <c r="D30" s="322" t="s">
        <v>284</v>
      </c>
      <c r="E30" s="321">
        <v>5</v>
      </c>
      <c r="F30" s="333" t="s">
        <v>763</v>
      </c>
      <c r="G30" s="482"/>
      <c r="H30" s="574"/>
      <c r="I30" s="134"/>
      <c r="J30" s="550"/>
      <c r="K30" s="550"/>
      <c r="L30" s="137"/>
      <c r="M30" s="137"/>
      <c r="N30" s="137"/>
      <c r="O30" s="137"/>
      <c r="P30" s="137"/>
      <c r="Q30" s="137"/>
      <c r="R30" s="137"/>
      <c r="S30" s="137">
        <v>1</v>
      </c>
      <c r="T30" s="135"/>
      <c r="U30" s="554"/>
      <c r="V30" s="136"/>
    </row>
    <row r="31" spans="1:22" ht="50.1" customHeight="1">
      <c r="A31" s="140">
        <v>9</v>
      </c>
      <c r="B31" s="321" t="s">
        <v>272</v>
      </c>
      <c r="C31" s="336" t="s">
        <v>278</v>
      </c>
      <c r="D31" s="322" t="s">
        <v>288</v>
      </c>
      <c r="E31" s="321">
        <v>1</v>
      </c>
      <c r="F31" s="333" t="s">
        <v>764</v>
      </c>
      <c r="G31" s="321" t="s">
        <v>834</v>
      </c>
      <c r="H31" s="141">
        <f>208.89/4*1</f>
        <v>52.222499999999997</v>
      </c>
      <c r="I31" s="134"/>
      <c r="J31" s="133" t="s">
        <v>933</v>
      </c>
      <c r="K31" s="133" t="s">
        <v>901</v>
      </c>
      <c r="L31" s="137"/>
      <c r="M31" s="137"/>
      <c r="N31" s="137"/>
      <c r="O31" s="137"/>
      <c r="P31" s="137"/>
      <c r="Q31" s="137"/>
      <c r="R31" s="137"/>
      <c r="S31" s="137"/>
      <c r="T31" s="137">
        <v>1</v>
      </c>
      <c r="U31" s="301">
        <v>42.87</v>
      </c>
      <c r="V31" s="136"/>
    </row>
    <row r="32" spans="1:22" ht="50.1" customHeight="1">
      <c r="A32" s="572">
        <v>10</v>
      </c>
      <c r="B32" s="482" t="s">
        <v>273</v>
      </c>
      <c r="C32" s="514" t="s">
        <v>278</v>
      </c>
      <c r="D32" s="322" t="s">
        <v>289</v>
      </c>
      <c r="E32" s="321">
        <v>1</v>
      </c>
      <c r="F32" s="333" t="s">
        <v>765</v>
      </c>
      <c r="G32" s="482" t="s">
        <v>804</v>
      </c>
      <c r="H32" s="574">
        <f>310.23/6*3</f>
        <v>155.11500000000001</v>
      </c>
      <c r="I32" s="134"/>
      <c r="J32" s="557" t="s">
        <v>934</v>
      </c>
      <c r="K32" s="557" t="s">
        <v>901</v>
      </c>
      <c r="L32" s="137"/>
      <c r="M32" s="137"/>
      <c r="N32" s="137"/>
      <c r="O32" s="137"/>
      <c r="P32" s="137"/>
      <c r="Q32" s="137"/>
      <c r="R32" s="137"/>
      <c r="S32" s="137"/>
      <c r="T32" s="137">
        <v>1</v>
      </c>
      <c r="U32" s="552">
        <v>128.36000000000001</v>
      </c>
      <c r="V32" s="136" t="s">
        <v>1152</v>
      </c>
    </row>
    <row r="33" spans="1:22" ht="50.1" customHeight="1">
      <c r="A33" s="572"/>
      <c r="B33" s="482"/>
      <c r="C33" s="514"/>
      <c r="D33" s="322" t="s">
        <v>290</v>
      </c>
      <c r="E33" s="321">
        <v>2</v>
      </c>
      <c r="F33" s="333" t="s">
        <v>766</v>
      </c>
      <c r="G33" s="482"/>
      <c r="H33" s="574"/>
      <c r="I33" s="134"/>
      <c r="J33" s="558"/>
      <c r="K33" s="558"/>
      <c r="L33" s="137"/>
      <c r="M33" s="137"/>
      <c r="N33" s="137"/>
      <c r="O33" s="137"/>
      <c r="P33" s="137"/>
      <c r="Q33" s="137"/>
      <c r="R33" s="137"/>
      <c r="S33" s="137">
        <v>1</v>
      </c>
      <c r="T33" s="135"/>
      <c r="U33" s="553"/>
      <c r="V33" s="136" t="s">
        <v>892</v>
      </c>
    </row>
    <row r="34" spans="1:22" ht="50.1" customHeight="1">
      <c r="A34" s="572"/>
      <c r="B34" s="482"/>
      <c r="C34" s="514"/>
      <c r="D34" s="322" t="s">
        <v>292</v>
      </c>
      <c r="E34" s="321">
        <v>3</v>
      </c>
      <c r="F34" s="333" t="s">
        <v>767</v>
      </c>
      <c r="G34" s="482"/>
      <c r="H34" s="574"/>
      <c r="I34" s="134"/>
      <c r="J34" s="559"/>
      <c r="K34" s="559"/>
      <c r="L34" s="137"/>
      <c r="M34" s="137"/>
      <c r="N34" s="137"/>
      <c r="O34" s="137"/>
      <c r="P34" s="137"/>
      <c r="Q34" s="137"/>
      <c r="R34" s="137"/>
      <c r="S34" s="137"/>
      <c r="T34" s="137">
        <v>1</v>
      </c>
      <c r="U34" s="554"/>
      <c r="V34" s="136"/>
    </row>
    <row r="35" spans="1:22" ht="50.1" customHeight="1">
      <c r="A35" s="572">
        <v>11</v>
      </c>
      <c r="B35" s="482" t="s">
        <v>274</v>
      </c>
      <c r="C35" s="514" t="s">
        <v>279</v>
      </c>
      <c r="D35" s="322" t="s">
        <v>293</v>
      </c>
      <c r="E35" s="321">
        <v>1</v>
      </c>
      <c r="F35" s="333" t="s">
        <v>768</v>
      </c>
      <c r="G35" s="482" t="s">
        <v>805</v>
      </c>
      <c r="H35" s="574">
        <v>213.96</v>
      </c>
      <c r="I35" s="134"/>
      <c r="J35" s="557" t="s">
        <v>924</v>
      </c>
      <c r="K35" s="557" t="s">
        <v>901</v>
      </c>
      <c r="L35" s="137"/>
      <c r="M35" s="137"/>
      <c r="N35" s="137"/>
      <c r="O35" s="137"/>
      <c r="P35" s="137"/>
      <c r="Q35" s="137"/>
      <c r="R35" s="137"/>
      <c r="S35" s="137">
        <v>1</v>
      </c>
      <c r="T35" s="135"/>
      <c r="U35" s="552">
        <v>126.16</v>
      </c>
      <c r="V35" s="136"/>
    </row>
    <row r="36" spans="1:22" ht="50.1" customHeight="1">
      <c r="A36" s="572"/>
      <c r="B36" s="482"/>
      <c r="C36" s="514"/>
      <c r="D36" s="322" t="s">
        <v>293</v>
      </c>
      <c r="E36" s="321">
        <v>2</v>
      </c>
      <c r="F36" s="333" t="s">
        <v>769</v>
      </c>
      <c r="G36" s="482"/>
      <c r="H36" s="574"/>
      <c r="I36" s="134"/>
      <c r="J36" s="558"/>
      <c r="K36" s="558"/>
      <c r="L36" s="137"/>
      <c r="M36" s="137"/>
      <c r="N36" s="137"/>
      <c r="O36" s="137"/>
      <c r="P36" s="137"/>
      <c r="Q36" s="137"/>
      <c r="R36" s="137">
        <v>1</v>
      </c>
      <c r="S36" s="135"/>
      <c r="T36" s="135"/>
      <c r="U36" s="553"/>
      <c r="V36" s="136"/>
    </row>
    <row r="37" spans="1:22" ht="50.1" customHeight="1">
      <c r="A37" s="572"/>
      <c r="B37" s="482"/>
      <c r="C37" s="514"/>
      <c r="D37" s="322" t="s">
        <v>293</v>
      </c>
      <c r="E37" s="321">
        <v>3</v>
      </c>
      <c r="F37" s="333" t="s">
        <v>770</v>
      </c>
      <c r="G37" s="482"/>
      <c r="H37" s="574"/>
      <c r="I37" s="134">
        <v>1</v>
      </c>
      <c r="J37" s="558"/>
      <c r="K37" s="558"/>
      <c r="L37" s="135"/>
      <c r="M37" s="135"/>
      <c r="N37" s="135"/>
      <c r="O37" s="135"/>
      <c r="P37" s="135"/>
      <c r="Q37" s="135"/>
      <c r="R37" s="135"/>
      <c r="S37" s="135"/>
      <c r="T37" s="135"/>
      <c r="U37" s="553"/>
      <c r="V37" s="136" t="s">
        <v>823</v>
      </c>
    </row>
    <row r="38" spans="1:22" ht="50.1" customHeight="1">
      <c r="A38" s="572"/>
      <c r="B38" s="482"/>
      <c r="C38" s="514"/>
      <c r="D38" s="322" t="s">
        <v>293</v>
      </c>
      <c r="E38" s="321">
        <v>4</v>
      </c>
      <c r="F38" s="333" t="s">
        <v>771</v>
      </c>
      <c r="G38" s="482"/>
      <c r="H38" s="574"/>
      <c r="I38" s="134"/>
      <c r="J38" s="559"/>
      <c r="K38" s="559"/>
      <c r="L38" s="137"/>
      <c r="M38" s="137"/>
      <c r="N38" s="137"/>
      <c r="O38" s="137"/>
      <c r="P38" s="137"/>
      <c r="Q38" s="137"/>
      <c r="R38" s="137"/>
      <c r="S38" s="137">
        <v>1</v>
      </c>
      <c r="T38" s="135"/>
      <c r="U38" s="554"/>
      <c r="V38" s="136"/>
    </row>
    <row r="39" spans="1:22" ht="50.1" customHeight="1">
      <c r="A39" s="572">
        <v>12</v>
      </c>
      <c r="B39" s="482" t="s">
        <v>275</v>
      </c>
      <c r="C39" s="514" t="s">
        <v>279</v>
      </c>
      <c r="D39" s="322" t="s">
        <v>296</v>
      </c>
      <c r="E39" s="321">
        <v>1</v>
      </c>
      <c r="F39" s="333" t="s">
        <v>772</v>
      </c>
      <c r="G39" s="482" t="s">
        <v>802</v>
      </c>
      <c r="H39" s="574">
        <v>211.85</v>
      </c>
      <c r="I39" s="134"/>
      <c r="J39" s="557">
        <v>28.2013</v>
      </c>
      <c r="K39" s="557" t="s">
        <v>901</v>
      </c>
      <c r="L39" s="137"/>
      <c r="M39" s="137"/>
      <c r="N39" s="137"/>
      <c r="O39" s="137"/>
      <c r="P39" s="137"/>
      <c r="Q39" s="137"/>
      <c r="R39" s="137"/>
      <c r="S39" s="137"/>
      <c r="T39" s="137">
        <v>1</v>
      </c>
      <c r="U39" s="556">
        <v>139.15</v>
      </c>
      <c r="V39" s="136" t="s">
        <v>973</v>
      </c>
    </row>
    <row r="40" spans="1:22" ht="50.1" customHeight="1">
      <c r="A40" s="572"/>
      <c r="B40" s="482"/>
      <c r="C40" s="514"/>
      <c r="D40" s="322" t="s">
        <v>296</v>
      </c>
      <c r="E40" s="321">
        <v>2</v>
      </c>
      <c r="F40" s="333" t="s">
        <v>773</v>
      </c>
      <c r="G40" s="482"/>
      <c r="H40" s="574"/>
      <c r="I40" s="134"/>
      <c r="J40" s="558"/>
      <c r="K40" s="558"/>
      <c r="L40" s="137"/>
      <c r="M40" s="137"/>
      <c r="N40" s="137"/>
      <c r="O40" s="137"/>
      <c r="P40" s="137"/>
      <c r="Q40" s="137"/>
      <c r="R40" s="137"/>
      <c r="S40" s="137"/>
      <c r="T40" s="137">
        <v>1</v>
      </c>
      <c r="U40" s="556"/>
      <c r="V40" s="136" t="s">
        <v>973</v>
      </c>
    </row>
    <row r="41" spans="1:22" ht="50.1" customHeight="1">
      <c r="A41" s="572"/>
      <c r="B41" s="482"/>
      <c r="C41" s="514"/>
      <c r="D41" s="322" t="s">
        <v>296</v>
      </c>
      <c r="E41" s="321">
        <v>3</v>
      </c>
      <c r="F41" s="333" t="s">
        <v>774</v>
      </c>
      <c r="G41" s="482"/>
      <c r="H41" s="574"/>
      <c r="I41" s="134"/>
      <c r="J41" s="558"/>
      <c r="K41" s="558"/>
      <c r="L41" s="137"/>
      <c r="M41" s="137"/>
      <c r="N41" s="137"/>
      <c r="O41" s="137"/>
      <c r="P41" s="137"/>
      <c r="Q41" s="137"/>
      <c r="R41" s="137"/>
      <c r="S41" s="137"/>
      <c r="T41" s="137">
        <v>1</v>
      </c>
      <c r="U41" s="556"/>
      <c r="V41" s="136"/>
    </row>
    <row r="42" spans="1:22" ht="50.1" customHeight="1">
      <c r="A42" s="572"/>
      <c r="B42" s="482"/>
      <c r="C42" s="514"/>
      <c r="D42" s="322" t="s">
        <v>297</v>
      </c>
      <c r="E42" s="321">
        <v>4</v>
      </c>
      <c r="F42" s="333" t="s">
        <v>775</v>
      </c>
      <c r="G42" s="482"/>
      <c r="H42" s="574"/>
      <c r="I42" s="134">
        <v>1</v>
      </c>
      <c r="J42" s="559"/>
      <c r="K42" s="559"/>
      <c r="L42" s="138"/>
      <c r="M42" s="138"/>
      <c r="N42" s="138"/>
      <c r="O42" s="138"/>
      <c r="P42" s="138"/>
      <c r="Q42" s="138"/>
      <c r="R42" s="138"/>
      <c r="S42" s="191"/>
      <c r="T42" s="135"/>
      <c r="U42" s="556"/>
      <c r="V42" s="136" t="s">
        <v>823</v>
      </c>
    </row>
    <row r="43" spans="1:22" ht="50.1" customHeight="1">
      <c r="A43" s="572">
        <v>13</v>
      </c>
      <c r="B43" s="482" t="s">
        <v>276</v>
      </c>
      <c r="C43" s="514" t="s">
        <v>279</v>
      </c>
      <c r="D43" s="322" t="s">
        <v>298</v>
      </c>
      <c r="E43" s="321">
        <v>1</v>
      </c>
      <c r="F43" s="333" t="s">
        <v>776</v>
      </c>
      <c r="G43" s="482" t="s">
        <v>806</v>
      </c>
      <c r="H43" s="574">
        <v>210.06</v>
      </c>
      <c r="I43" s="134"/>
      <c r="J43" s="557" t="s">
        <v>919</v>
      </c>
      <c r="K43" s="557" t="s">
        <v>901</v>
      </c>
      <c r="L43" s="137"/>
      <c r="M43" s="137"/>
      <c r="N43" s="137"/>
      <c r="O43" s="137"/>
      <c r="P43" s="137"/>
      <c r="Q43" s="137"/>
      <c r="R43" s="137"/>
      <c r="S43" s="137"/>
      <c r="T43" s="137">
        <v>1</v>
      </c>
      <c r="U43" s="556">
        <v>96.73</v>
      </c>
      <c r="V43" s="136"/>
    </row>
    <row r="44" spans="1:22" ht="50.1" customHeight="1">
      <c r="A44" s="572"/>
      <c r="B44" s="482"/>
      <c r="C44" s="514"/>
      <c r="D44" s="322" t="s">
        <v>279</v>
      </c>
      <c r="E44" s="321">
        <v>2</v>
      </c>
      <c r="F44" s="333" t="s">
        <v>777</v>
      </c>
      <c r="G44" s="482"/>
      <c r="H44" s="574"/>
      <c r="I44" s="134">
        <v>1</v>
      </c>
      <c r="J44" s="558"/>
      <c r="K44" s="558"/>
      <c r="L44" s="135"/>
      <c r="M44" s="135"/>
      <c r="N44" s="135"/>
      <c r="O44" s="135"/>
      <c r="P44" s="135"/>
      <c r="Q44" s="135"/>
      <c r="R44" s="135"/>
      <c r="S44" s="135"/>
      <c r="T44" s="135"/>
      <c r="U44" s="556"/>
      <c r="V44" s="136" t="s">
        <v>876</v>
      </c>
    </row>
    <row r="45" spans="1:22" ht="50.1" customHeight="1">
      <c r="A45" s="572"/>
      <c r="B45" s="482"/>
      <c r="C45" s="514"/>
      <c r="D45" s="322" t="s">
        <v>299</v>
      </c>
      <c r="E45" s="321">
        <v>3</v>
      </c>
      <c r="F45" s="333" t="s">
        <v>778</v>
      </c>
      <c r="G45" s="482"/>
      <c r="H45" s="574"/>
      <c r="I45" s="134"/>
      <c r="J45" s="558"/>
      <c r="K45" s="558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556"/>
      <c r="V45" s="136"/>
    </row>
    <row r="46" spans="1:22" ht="50.1" customHeight="1">
      <c r="A46" s="572"/>
      <c r="B46" s="482"/>
      <c r="C46" s="514"/>
      <c r="D46" s="322" t="s">
        <v>279</v>
      </c>
      <c r="E46" s="321">
        <v>4</v>
      </c>
      <c r="F46" s="333" t="s">
        <v>779</v>
      </c>
      <c r="G46" s="482"/>
      <c r="H46" s="574"/>
      <c r="I46" s="134">
        <v>1</v>
      </c>
      <c r="J46" s="559"/>
      <c r="K46" s="559"/>
      <c r="L46" s="135"/>
      <c r="M46" s="135"/>
      <c r="N46" s="135"/>
      <c r="O46" s="135"/>
      <c r="P46" s="135"/>
      <c r="Q46" s="135"/>
      <c r="R46" s="135"/>
      <c r="S46" s="135"/>
      <c r="T46" s="135"/>
      <c r="U46" s="556"/>
      <c r="V46" s="136" t="s">
        <v>876</v>
      </c>
    </row>
    <row r="47" spans="1:22" ht="50.1" customHeight="1">
      <c r="A47" s="572">
        <v>14</v>
      </c>
      <c r="B47" s="482" t="s">
        <v>277</v>
      </c>
      <c r="C47" s="514" t="s">
        <v>279</v>
      </c>
      <c r="D47" s="322" t="s">
        <v>300</v>
      </c>
      <c r="E47" s="321">
        <v>1</v>
      </c>
      <c r="F47" s="333" t="s">
        <v>781</v>
      </c>
      <c r="G47" s="482" t="s">
        <v>802</v>
      </c>
      <c r="H47" s="574">
        <v>210.77</v>
      </c>
      <c r="I47" s="134"/>
      <c r="J47" s="557" t="s">
        <v>931</v>
      </c>
      <c r="K47" s="557" t="s">
        <v>901</v>
      </c>
      <c r="L47" s="137"/>
      <c r="M47" s="137"/>
      <c r="N47" s="137"/>
      <c r="O47" s="137"/>
      <c r="P47" s="137"/>
      <c r="Q47" s="137"/>
      <c r="R47" s="137"/>
      <c r="S47" s="137">
        <v>1</v>
      </c>
      <c r="T47" s="135"/>
      <c r="U47" s="552">
        <v>101.99</v>
      </c>
      <c r="V47" s="136"/>
    </row>
    <row r="48" spans="1:22" ht="50.1" customHeight="1">
      <c r="A48" s="572"/>
      <c r="B48" s="482"/>
      <c r="C48" s="514"/>
      <c r="D48" s="322" t="s">
        <v>300</v>
      </c>
      <c r="E48" s="321">
        <v>2</v>
      </c>
      <c r="F48" s="333" t="s">
        <v>780</v>
      </c>
      <c r="G48" s="482"/>
      <c r="H48" s="574"/>
      <c r="I48" s="134"/>
      <c r="J48" s="558"/>
      <c r="K48" s="558"/>
      <c r="L48" s="137"/>
      <c r="M48" s="137"/>
      <c r="N48" s="137"/>
      <c r="O48" s="137"/>
      <c r="P48" s="137"/>
      <c r="Q48" s="137"/>
      <c r="R48" s="137"/>
      <c r="S48" s="137">
        <v>1</v>
      </c>
      <c r="T48" s="135"/>
      <c r="U48" s="553"/>
      <c r="V48" s="136"/>
    </row>
    <row r="49" spans="1:22" ht="50.1" customHeight="1">
      <c r="A49" s="572"/>
      <c r="B49" s="482"/>
      <c r="C49" s="514"/>
      <c r="D49" s="322" t="s">
        <v>300</v>
      </c>
      <c r="E49" s="321">
        <v>3</v>
      </c>
      <c r="F49" s="333" t="s">
        <v>782</v>
      </c>
      <c r="G49" s="482"/>
      <c r="H49" s="574"/>
      <c r="I49" s="134">
        <v>1</v>
      </c>
      <c r="J49" s="558"/>
      <c r="K49" s="558"/>
      <c r="L49" s="138"/>
      <c r="M49" s="138"/>
      <c r="N49" s="138"/>
      <c r="O49" s="135"/>
      <c r="P49" s="135"/>
      <c r="Q49" s="135"/>
      <c r="R49" s="135"/>
      <c r="S49" s="135"/>
      <c r="T49" s="135"/>
      <c r="U49" s="553"/>
      <c r="V49" s="136" t="s">
        <v>876</v>
      </c>
    </row>
    <row r="50" spans="1:22" ht="50.1" customHeight="1">
      <c r="A50" s="572"/>
      <c r="B50" s="482"/>
      <c r="C50" s="514"/>
      <c r="D50" s="322" t="s">
        <v>300</v>
      </c>
      <c r="E50" s="321">
        <v>4</v>
      </c>
      <c r="F50" s="333" t="s">
        <v>783</v>
      </c>
      <c r="G50" s="482"/>
      <c r="H50" s="574"/>
      <c r="I50" s="134"/>
      <c r="J50" s="559"/>
      <c r="K50" s="559"/>
      <c r="L50" s="137"/>
      <c r="M50" s="137"/>
      <c r="N50" s="137"/>
      <c r="O50" s="137"/>
      <c r="P50" s="137"/>
      <c r="Q50" s="137">
        <v>1</v>
      </c>
      <c r="R50" s="135"/>
      <c r="S50" s="135"/>
      <c r="T50" s="135"/>
      <c r="U50" s="554"/>
      <c r="V50" s="136"/>
    </row>
    <row r="51" spans="1:22" s="148" customFormat="1" ht="30" customHeight="1">
      <c r="A51" s="144"/>
      <c r="B51" s="585" t="s">
        <v>21</v>
      </c>
      <c r="C51" s="585"/>
      <c r="D51" s="585"/>
      <c r="E51" s="145">
        <f>E9+E13+E17+E20+E24+E25+E30+E31+E34+E38+E42+E46+E50+E8</f>
        <v>43</v>
      </c>
      <c r="F51" s="146"/>
      <c r="G51" s="132"/>
      <c r="H51" s="147">
        <f>SUM(H8:H50)</f>
        <v>2261.8830000000003</v>
      </c>
      <c r="I51" s="145">
        <f>SUM(I8:I50)</f>
        <v>9</v>
      </c>
      <c r="J51" s="145"/>
      <c r="K51" s="145"/>
      <c r="L51" s="145">
        <f>SUM(L8:L50)</f>
        <v>0</v>
      </c>
      <c r="M51" s="145">
        <f t="shared" ref="M51:U51" si="0">SUM(M8:M50)</f>
        <v>0</v>
      </c>
      <c r="N51" s="145">
        <f>SUM(N8:N50)</f>
        <v>0</v>
      </c>
      <c r="O51" s="145">
        <f>SUM(O8:O50)</f>
        <v>0</v>
      </c>
      <c r="P51" s="145">
        <f>SUM(P8:P50)</f>
        <v>0</v>
      </c>
      <c r="Q51" s="145">
        <f>SUM(Q8:Q50)</f>
        <v>1</v>
      </c>
      <c r="R51" s="145">
        <f t="shared" si="0"/>
        <v>4</v>
      </c>
      <c r="S51" s="145">
        <f t="shared" si="0"/>
        <v>13</v>
      </c>
      <c r="T51" s="145">
        <f t="shared" si="0"/>
        <v>16</v>
      </c>
      <c r="U51" s="145">
        <f t="shared" si="0"/>
        <v>1342.5400000000002</v>
      </c>
      <c r="V51" s="144"/>
    </row>
    <row r="52" spans="1:22">
      <c r="A52" s="584" t="s">
        <v>887</v>
      </c>
      <c r="B52" s="584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</row>
    <row r="53" spans="1:22" ht="71.25" customHeight="1">
      <c r="A53" s="149" t="s">
        <v>0</v>
      </c>
      <c r="B53" s="149" t="s">
        <v>1</v>
      </c>
      <c r="C53" s="149" t="s">
        <v>2</v>
      </c>
      <c r="D53" s="577" t="s">
        <v>3</v>
      </c>
      <c r="E53" s="578"/>
      <c r="F53" s="150" t="s">
        <v>4</v>
      </c>
    </row>
    <row r="54" spans="1:22" ht="28.5">
      <c r="A54" s="153">
        <v>1</v>
      </c>
      <c r="B54" s="153" t="s">
        <v>251</v>
      </c>
      <c r="C54" s="153" t="s">
        <v>255</v>
      </c>
      <c r="D54" s="575" t="s">
        <v>855</v>
      </c>
      <c r="E54" s="576"/>
      <c r="F54" s="150" t="s">
        <v>856</v>
      </c>
    </row>
    <row r="55" spans="1:22" ht="75" customHeight="1">
      <c r="A55" s="153">
        <v>2</v>
      </c>
      <c r="B55" s="153" t="s">
        <v>254</v>
      </c>
      <c r="C55" s="153" t="s">
        <v>255</v>
      </c>
      <c r="D55" s="575" t="s">
        <v>267</v>
      </c>
      <c r="E55" s="576"/>
      <c r="F55" s="150" t="s">
        <v>845</v>
      </c>
    </row>
    <row r="56" spans="1:22" ht="42.75">
      <c r="A56" s="153">
        <v>3</v>
      </c>
      <c r="B56" s="153" t="s">
        <v>268</v>
      </c>
      <c r="C56" s="153" t="s">
        <v>278</v>
      </c>
      <c r="D56" s="575" t="s">
        <v>281</v>
      </c>
      <c r="E56" s="576"/>
      <c r="F56" s="150" t="s">
        <v>857</v>
      </c>
    </row>
    <row r="57" spans="1:22" ht="42.75">
      <c r="A57" s="153">
        <v>4</v>
      </c>
      <c r="B57" s="153" t="s">
        <v>269</v>
      </c>
      <c r="C57" s="153" t="s">
        <v>278</v>
      </c>
      <c r="D57" s="575" t="s">
        <v>282</v>
      </c>
      <c r="E57" s="576"/>
      <c r="F57" s="150" t="s">
        <v>846</v>
      </c>
    </row>
    <row r="58" spans="1:22" ht="57">
      <c r="A58" s="153">
        <v>5</v>
      </c>
      <c r="B58" s="153" t="s">
        <v>269</v>
      </c>
      <c r="C58" s="153" t="s">
        <v>278</v>
      </c>
      <c r="D58" s="575" t="s">
        <v>283</v>
      </c>
      <c r="E58" s="576"/>
      <c r="F58" s="150" t="s">
        <v>847</v>
      </c>
    </row>
    <row r="59" spans="1:22" ht="42.75">
      <c r="A59" s="153">
        <v>6</v>
      </c>
      <c r="B59" s="153" t="s">
        <v>271</v>
      </c>
      <c r="C59" s="153" t="s">
        <v>278</v>
      </c>
      <c r="D59" s="575" t="s">
        <v>286</v>
      </c>
      <c r="E59" s="576"/>
      <c r="F59" s="150" t="s">
        <v>848</v>
      </c>
    </row>
    <row r="60" spans="1:22" ht="53.25" customHeight="1">
      <c r="A60" s="153">
        <v>7</v>
      </c>
      <c r="B60" s="153" t="s">
        <v>271</v>
      </c>
      <c r="C60" s="153" t="s">
        <v>278</v>
      </c>
      <c r="D60" s="575" t="s">
        <v>287</v>
      </c>
      <c r="E60" s="576"/>
      <c r="F60" s="150" t="s">
        <v>849</v>
      </c>
    </row>
    <row r="61" spans="1:22" ht="42.75">
      <c r="A61" s="153">
        <v>8</v>
      </c>
      <c r="B61" s="153" t="s">
        <v>271</v>
      </c>
      <c r="C61" s="153" t="s">
        <v>278</v>
      </c>
      <c r="D61" s="575" t="s">
        <v>287</v>
      </c>
      <c r="E61" s="576"/>
      <c r="F61" s="150" t="s">
        <v>850</v>
      </c>
    </row>
    <row r="62" spans="1:22" ht="42.75">
      <c r="A62" s="153">
        <v>9</v>
      </c>
      <c r="B62" s="153" t="s">
        <v>271</v>
      </c>
      <c r="C62" s="153" t="s">
        <v>278</v>
      </c>
      <c r="D62" s="575" t="s">
        <v>287</v>
      </c>
      <c r="E62" s="576"/>
      <c r="F62" s="150" t="s">
        <v>851</v>
      </c>
    </row>
    <row r="63" spans="1:22" ht="42.75">
      <c r="A63" s="153">
        <v>10</v>
      </c>
      <c r="B63" s="153" t="s">
        <v>272</v>
      </c>
      <c r="C63" s="153" t="s">
        <v>278</v>
      </c>
      <c r="D63" s="575" t="s">
        <v>288</v>
      </c>
      <c r="E63" s="576"/>
      <c r="F63" s="150" t="s">
        <v>858</v>
      </c>
    </row>
    <row r="64" spans="1:22" ht="16.5" customHeight="1">
      <c r="A64" s="153">
        <v>11</v>
      </c>
      <c r="B64" s="153" t="s">
        <v>272</v>
      </c>
      <c r="C64" s="153" t="s">
        <v>278</v>
      </c>
      <c r="D64" s="575" t="s">
        <v>859</v>
      </c>
      <c r="E64" s="576"/>
      <c r="F64" s="150" t="s">
        <v>860</v>
      </c>
    </row>
    <row r="65" spans="1:6" ht="26.25" customHeight="1">
      <c r="A65" s="153">
        <v>12</v>
      </c>
      <c r="B65" s="153" t="s">
        <v>272</v>
      </c>
      <c r="C65" s="153" t="s">
        <v>278</v>
      </c>
      <c r="D65" s="575" t="s">
        <v>859</v>
      </c>
      <c r="E65" s="576"/>
      <c r="F65" s="150" t="s">
        <v>861</v>
      </c>
    </row>
    <row r="66" spans="1:6" ht="42.75">
      <c r="A66" s="153">
        <v>13</v>
      </c>
      <c r="B66" s="153" t="s">
        <v>273</v>
      </c>
      <c r="C66" s="153" t="s">
        <v>278</v>
      </c>
      <c r="D66" s="575" t="s">
        <v>290</v>
      </c>
      <c r="E66" s="576"/>
      <c r="F66" s="150" t="s">
        <v>852</v>
      </c>
    </row>
    <row r="67" spans="1:6" ht="42.75">
      <c r="A67" s="153">
        <v>14</v>
      </c>
      <c r="B67" s="153" t="s">
        <v>273</v>
      </c>
      <c r="C67" s="153" t="s">
        <v>278</v>
      </c>
      <c r="D67" s="575" t="s">
        <v>291</v>
      </c>
      <c r="E67" s="576"/>
      <c r="F67" s="150" t="s">
        <v>853</v>
      </c>
    </row>
    <row r="68" spans="1:6" ht="42.75">
      <c r="A68" s="153">
        <v>15</v>
      </c>
      <c r="B68" s="153" t="s">
        <v>273</v>
      </c>
      <c r="C68" s="153" t="s">
        <v>278</v>
      </c>
      <c r="D68" s="575" t="s">
        <v>289</v>
      </c>
      <c r="E68" s="576"/>
      <c r="F68" s="150" t="s">
        <v>854</v>
      </c>
    </row>
  </sheetData>
  <mergeCells count="128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26" right="0.118110236220472" top="0.23622047244094499" bottom="0.15748031496063" header="0.118110236220472" footer="0.118110236220472"/>
  <pageSetup paperSize="9" scale="71" orientation="landscape" r:id="rId1"/>
  <rowBreaks count="2" manualBreakCount="2">
    <brk id="17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72" zoomScaleNormal="60" zoomScaleSheetLayoutView="72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U49" sqref="U49"/>
    </sheetView>
  </sheetViews>
  <sheetFormatPr defaultRowHeight="15"/>
  <cols>
    <col min="1" max="1" width="6" customWidth="1"/>
    <col min="2" max="2" width="13.85546875" style="72" customWidth="1"/>
    <col min="3" max="3" width="13.28515625" customWidth="1"/>
    <col min="4" max="4" width="16" customWidth="1"/>
    <col min="5" max="5" width="6.42578125" style="208" customWidth="1"/>
    <col min="6" max="6" width="30.42578125" style="71" customWidth="1"/>
    <col min="7" max="7" width="30.7109375" style="72" customWidth="1"/>
    <col min="8" max="8" width="9.5703125" customWidth="1"/>
    <col min="9" max="9" width="6.28515625" style="216" hidden="1" customWidth="1"/>
    <col min="10" max="10" width="12.85546875" style="208" customWidth="1"/>
    <col min="11" max="11" width="12.28515625" style="208" customWidth="1"/>
    <col min="12" max="20" width="4.7109375" customWidth="1"/>
    <col min="21" max="21" width="11.28515625" style="216" customWidth="1"/>
    <col min="22" max="22" width="17" customWidth="1"/>
  </cols>
  <sheetData>
    <row r="1" spans="1:22" ht="21" customHeight="1">
      <c r="A1" s="404" t="s">
        <v>19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6"/>
    </row>
    <row r="2" spans="1:22" ht="18.75">
      <c r="A2" s="407" t="s">
        <v>964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</row>
    <row r="3" spans="1:22" ht="18.75">
      <c r="A3" s="408" t="s">
        <v>1038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10"/>
      <c r="V3" s="169" t="str">
        <f>Summary!V3</f>
        <v>Date:-28.02.2015</v>
      </c>
    </row>
    <row r="4" spans="1:22" ht="45" customHeight="1">
      <c r="A4" s="411" t="s">
        <v>1155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 t="s">
        <v>36</v>
      </c>
      <c r="P4" s="411"/>
      <c r="Q4" s="411"/>
      <c r="R4" s="411"/>
      <c r="S4" s="411"/>
      <c r="T4" s="411"/>
      <c r="U4" s="411"/>
      <c r="V4" s="411"/>
    </row>
    <row r="5" spans="1:22" ht="21" customHeight="1">
      <c r="A5" s="373" t="s">
        <v>0</v>
      </c>
      <c r="B5" s="412" t="s">
        <v>1</v>
      </c>
      <c r="C5" s="373" t="s">
        <v>2</v>
      </c>
      <c r="D5" s="373" t="s">
        <v>3</v>
      </c>
      <c r="E5" s="373" t="s">
        <v>0</v>
      </c>
      <c r="F5" s="412" t="s">
        <v>4</v>
      </c>
      <c r="G5" s="379" t="s">
        <v>5</v>
      </c>
      <c r="H5" s="373" t="s">
        <v>940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943</v>
      </c>
      <c r="V5" s="401" t="s">
        <v>14</v>
      </c>
    </row>
    <row r="6" spans="1:22" ht="33.75" customHeight="1">
      <c r="A6" s="373"/>
      <c r="B6" s="412"/>
      <c r="C6" s="373"/>
      <c r="D6" s="373"/>
      <c r="E6" s="373"/>
      <c r="F6" s="412"/>
      <c r="G6" s="413"/>
      <c r="H6" s="373"/>
      <c r="I6" s="402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30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4" customHeight="1">
      <c r="A7" s="373"/>
      <c r="B7" s="412"/>
      <c r="C7" s="373"/>
      <c r="D7" s="373"/>
      <c r="E7" s="373"/>
      <c r="F7" s="412"/>
      <c r="G7" s="380"/>
      <c r="H7" s="373"/>
      <c r="I7" s="402"/>
      <c r="J7" s="373"/>
      <c r="K7" s="373"/>
      <c r="L7" s="403"/>
      <c r="M7" s="373"/>
      <c r="N7" s="373"/>
      <c r="O7" s="265" t="s">
        <v>11</v>
      </c>
      <c r="P7" s="265" t="s">
        <v>12</v>
      </c>
      <c r="Q7" s="265" t="s">
        <v>11</v>
      </c>
      <c r="R7" s="265" t="s">
        <v>12</v>
      </c>
      <c r="S7" s="373"/>
      <c r="T7" s="373"/>
      <c r="U7" s="373"/>
      <c r="V7" s="401"/>
    </row>
    <row r="8" spans="1:22" ht="30" customHeight="1">
      <c r="A8" s="422">
        <v>1</v>
      </c>
      <c r="B8" s="423" t="s">
        <v>43</v>
      </c>
      <c r="C8" s="418" t="s">
        <v>44</v>
      </c>
      <c r="D8" s="283" t="s">
        <v>45</v>
      </c>
      <c r="E8" s="210">
        <v>1</v>
      </c>
      <c r="F8" s="287" t="s">
        <v>417</v>
      </c>
      <c r="G8" s="424" t="s">
        <v>784</v>
      </c>
      <c r="H8" s="425">
        <v>248.66</v>
      </c>
      <c r="I8" s="203"/>
      <c r="J8" s="414" t="s">
        <v>904</v>
      </c>
      <c r="K8" s="414" t="s">
        <v>901</v>
      </c>
      <c r="L8" s="75"/>
      <c r="M8" s="75"/>
      <c r="N8" s="75"/>
      <c r="O8" s="75"/>
      <c r="P8" s="75"/>
      <c r="Q8" s="75"/>
      <c r="R8" s="75"/>
      <c r="S8" s="75"/>
      <c r="T8" s="170">
        <v>1</v>
      </c>
      <c r="U8" s="417">
        <v>165.08</v>
      </c>
      <c r="V8" s="77"/>
    </row>
    <row r="9" spans="1:22" ht="30" customHeight="1">
      <c r="A9" s="422"/>
      <c r="B9" s="423"/>
      <c r="C9" s="418"/>
      <c r="D9" s="283" t="s">
        <v>46</v>
      </c>
      <c r="E9" s="210">
        <v>2</v>
      </c>
      <c r="F9" s="287" t="s">
        <v>418</v>
      </c>
      <c r="G9" s="424"/>
      <c r="H9" s="425"/>
      <c r="I9" s="185"/>
      <c r="J9" s="415"/>
      <c r="K9" s="415"/>
      <c r="L9" s="75"/>
      <c r="M9" s="75"/>
      <c r="N9" s="75"/>
      <c r="O9" s="78"/>
      <c r="P9" s="78"/>
      <c r="Q9" s="78"/>
      <c r="R9" s="78"/>
      <c r="S9" s="78"/>
      <c r="T9" s="170">
        <v>1</v>
      </c>
      <c r="U9" s="417"/>
      <c r="V9" s="77"/>
    </row>
    <row r="10" spans="1:22" ht="30" customHeight="1">
      <c r="A10" s="422"/>
      <c r="B10" s="423"/>
      <c r="C10" s="418"/>
      <c r="D10" s="283" t="s">
        <v>47</v>
      </c>
      <c r="E10" s="210">
        <v>3</v>
      </c>
      <c r="F10" s="287" t="s">
        <v>419</v>
      </c>
      <c r="G10" s="424"/>
      <c r="H10" s="425"/>
      <c r="I10" s="185"/>
      <c r="J10" s="415"/>
      <c r="K10" s="415"/>
      <c r="L10" s="75"/>
      <c r="M10" s="75"/>
      <c r="N10" s="75"/>
      <c r="O10" s="78"/>
      <c r="P10" s="78"/>
      <c r="Q10" s="78"/>
      <c r="R10" s="172"/>
      <c r="S10" s="172"/>
      <c r="T10" s="170">
        <v>1</v>
      </c>
      <c r="U10" s="417"/>
      <c r="V10" s="77"/>
    </row>
    <row r="11" spans="1:22" ht="30" customHeight="1">
      <c r="A11" s="422"/>
      <c r="B11" s="423"/>
      <c r="C11" s="418"/>
      <c r="D11" s="283" t="s">
        <v>48</v>
      </c>
      <c r="E11" s="210">
        <v>4</v>
      </c>
      <c r="F11" s="287" t="s">
        <v>420</v>
      </c>
      <c r="G11" s="424"/>
      <c r="H11" s="425"/>
      <c r="I11" s="185"/>
      <c r="J11" s="415"/>
      <c r="K11" s="415"/>
      <c r="L11" s="75"/>
      <c r="M11" s="78"/>
      <c r="N11" s="75"/>
      <c r="O11" s="170">
        <v>1</v>
      </c>
      <c r="P11" s="76"/>
      <c r="Q11" s="76"/>
      <c r="R11" s="171"/>
      <c r="S11" s="171"/>
      <c r="T11" s="76"/>
      <c r="U11" s="417"/>
      <c r="V11" s="77" t="s">
        <v>939</v>
      </c>
    </row>
    <row r="12" spans="1:22" ht="30" customHeight="1">
      <c r="A12" s="422"/>
      <c r="B12" s="423"/>
      <c r="C12" s="418"/>
      <c r="D12" s="283" t="s">
        <v>46</v>
      </c>
      <c r="E12" s="210">
        <v>5</v>
      </c>
      <c r="F12" s="287" t="s">
        <v>421</v>
      </c>
      <c r="G12" s="424"/>
      <c r="H12" s="425"/>
      <c r="I12" s="185"/>
      <c r="J12" s="416"/>
      <c r="K12" s="416"/>
      <c r="L12" s="75"/>
      <c r="M12" s="78"/>
      <c r="N12" s="75"/>
      <c r="O12" s="75"/>
      <c r="P12" s="75"/>
      <c r="Q12" s="75"/>
      <c r="R12" s="170"/>
      <c r="S12" s="170"/>
      <c r="T12" s="170">
        <v>1</v>
      </c>
      <c r="U12" s="417"/>
      <c r="V12" s="77"/>
    </row>
    <row r="13" spans="1:22" ht="30" customHeight="1">
      <c r="A13" s="209">
        <v>2</v>
      </c>
      <c r="B13" s="282" t="s">
        <v>1002</v>
      </c>
      <c r="C13" s="418" t="s">
        <v>44</v>
      </c>
      <c r="D13" s="283" t="s">
        <v>49</v>
      </c>
      <c r="E13" s="210">
        <v>1</v>
      </c>
      <c r="F13" s="287" t="s">
        <v>422</v>
      </c>
      <c r="G13" s="289" t="s">
        <v>1001</v>
      </c>
      <c r="H13" s="222">
        <v>53.31</v>
      </c>
      <c r="I13" s="185"/>
      <c r="J13" s="419"/>
      <c r="K13" s="419"/>
      <c r="L13" s="102"/>
      <c r="M13" s="102"/>
      <c r="N13" s="102"/>
      <c r="O13" s="102"/>
      <c r="P13" s="102"/>
      <c r="Q13" s="102"/>
      <c r="R13" s="102"/>
      <c r="S13" s="102">
        <v>1</v>
      </c>
      <c r="T13" s="76"/>
      <c r="U13" s="298">
        <v>31.57</v>
      </c>
      <c r="V13" s="77"/>
    </row>
    <row r="14" spans="1:22" ht="30" customHeight="1">
      <c r="A14" s="209">
        <v>3</v>
      </c>
      <c r="B14" s="282" t="s">
        <v>1003</v>
      </c>
      <c r="C14" s="418"/>
      <c r="D14" s="283" t="s">
        <v>49</v>
      </c>
      <c r="E14" s="210">
        <v>1</v>
      </c>
      <c r="F14" s="287" t="s">
        <v>423</v>
      </c>
      <c r="G14" s="290" t="s">
        <v>1057</v>
      </c>
      <c r="H14" s="219">
        <v>53.31</v>
      </c>
      <c r="I14" s="203"/>
      <c r="J14" s="420"/>
      <c r="K14" s="420"/>
      <c r="L14" s="102"/>
      <c r="M14" s="102">
        <v>1</v>
      </c>
      <c r="N14" s="76"/>
      <c r="O14" s="76"/>
      <c r="P14" s="76"/>
      <c r="Q14" s="76"/>
      <c r="R14" s="76"/>
      <c r="S14" s="76"/>
      <c r="T14" s="76"/>
      <c r="U14" s="298"/>
      <c r="V14" s="77"/>
    </row>
    <row r="15" spans="1:22" ht="30" customHeight="1">
      <c r="A15" s="209">
        <v>4</v>
      </c>
      <c r="B15" s="282" t="s">
        <v>1004</v>
      </c>
      <c r="C15" s="418"/>
      <c r="D15" s="283" t="s">
        <v>50</v>
      </c>
      <c r="E15" s="210">
        <v>1</v>
      </c>
      <c r="F15" s="287" t="s">
        <v>424</v>
      </c>
      <c r="G15" s="290" t="s">
        <v>1058</v>
      </c>
      <c r="H15" s="219">
        <v>53.68</v>
      </c>
      <c r="I15" s="185">
        <v>1</v>
      </c>
      <c r="J15" s="420"/>
      <c r="K15" s="420"/>
      <c r="L15" s="76"/>
      <c r="M15" s="76"/>
      <c r="N15" s="76"/>
      <c r="O15" s="76"/>
      <c r="P15" s="76"/>
      <c r="Q15" s="76"/>
      <c r="R15" s="76"/>
      <c r="S15" s="76"/>
      <c r="T15" s="76"/>
      <c r="U15" s="298"/>
      <c r="V15" s="77" t="s">
        <v>823</v>
      </c>
    </row>
    <row r="16" spans="1:22" ht="30" customHeight="1">
      <c r="A16" s="209">
        <v>5</v>
      </c>
      <c r="B16" s="282" t="s">
        <v>1005</v>
      </c>
      <c r="C16" s="418"/>
      <c r="D16" s="283" t="s">
        <v>50</v>
      </c>
      <c r="E16" s="210">
        <v>1</v>
      </c>
      <c r="F16" s="287" t="s">
        <v>425</v>
      </c>
      <c r="G16" s="290" t="s">
        <v>1059</v>
      </c>
      <c r="H16" s="219">
        <v>53.68</v>
      </c>
      <c r="I16" s="185">
        <v>1</v>
      </c>
      <c r="J16" s="420"/>
      <c r="K16" s="420"/>
      <c r="L16" s="76"/>
      <c r="M16" s="76"/>
      <c r="N16" s="76"/>
      <c r="O16" s="76"/>
      <c r="P16" s="76"/>
      <c r="Q16" s="76"/>
      <c r="R16" s="76"/>
      <c r="S16" s="76"/>
      <c r="T16" s="76"/>
      <c r="U16" s="298"/>
      <c r="V16" s="77" t="s">
        <v>823</v>
      </c>
    </row>
    <row r="17" spans="1:22" ht="30" customHeight="1">
      <c r="A17" s="209">
        <v>6</v>
      </c>
      <c r="B17" s="282" t="s">
        <v>1006</v>
      </c>
      <c r="C17" s="418"/>
      <c r="D17" s="283" t="s">
        <v>51</v>
      </c>
      <c r="E17" s="210">
        <v>1</v>
      </c>
      <c r="F17" s="287" t="s">
        <v>426</v>
      </c>
      <c r="G17" s="290" t="s">
        <v>1060</v>
      </c>
      <c r="H17" s="219">
        <v>53.5</v>
      </c>
      <c r="I17" s="185"/>
      <c r="J17" s="420"/>
      <c r="K17" s="420"/>
      <c r="L17" s="102"/>
      <c r="M17" s="102"/>
      <c r="N17" s="102"/>
      <c r="O17" s="102"/>
      <c r="P17" s="102">
        <v>1</v>
      </c>
      <c r="Q17" s="76"/>
      <c r="R17" s="76"/>
      <c r="S17" s="76"/>
      <c r="T17" s="76"/>
      <c r="U17" s="298">
        <v>10.63</v>
      </c>
      <c r="V17" s="77"/>
    </row>
    <row r="18" spans="1:22" ht="30" customHeight="1">
      <c r="A18" s="209">
        <v>7</v>
      </c>
      <c r="B18" s="282" t="s">
        <v>1007</v>
      </c>
      <c r="C18" s="418"/>
      <c r="D18" s="283" t="s">
        <v>52</v>
      </c>
      <c r="E18" s="210">
        <v>1</v>
      </c>
      <c r="F18" s="287" t="s">
        <v>427</v>
      </c>
      <c r="G18" s="290" t="s">
        <v>1061</v>
      </c>
      <c r="H18" s="219">
        <v>53.88</v>
      </c>
      <c r="I18" s="185"/>
      <c r="J18" s="421"/>
      <c r="K18" s="421"/>
      <c r="L18" s="102">
        <v>1</v>
      </c>
      <c r="M18" s="76"/>
      <c r="N18" s="76"/>
      <c r="O18" s="76"/>
      <c r="P18" s="76"/>
      <c r="Q18" s="76"/>
      <c r="R18" s="76"/>
      <c r="S18" s="76"/>
      <c r="T18" s="76"/>
      <c r="U18" s="298"/>
      <c r="V18" s="77"/>
    </row>
    <row r="19" spans="1:22" ht="30" customHeight="1">
      <c r="A19" s="422">
        <v>8</v>
      </c>
      <c r="B19" s="423" t="s">
        <v>65</v>
      </c>
      <c r="C19" s="418" t="s">
        <v>44</v>
      </c>
      <c r="D19" s="283" t="s">
        <v>53</v>
      </c>
      <c r="E19" s="210">
        <v>1</v>
      </c>
      <c r="F19" s="287" t="s">
        <v>428</v>
      </c>
      <c r="G19" s="424" t="s">
        <v>826</v>
      </c>
      <c r="H19" s="425">
        <v>199.6</v>
      </c>
      <c r="I19" s="185"/>
      <c r="J19" s="419" t="s">
        <v>905</v>
      </c>
      <c r="K19" s="419" t="s">
        <v>901</v>
      </c>
      <c r="L19" s="75"/>
      <c r="M19" s="75"/>
      <c r="N19" s="75"/>
      <c r="O19" s="75"/>
      <c r="P19" s="75"/>
      <c r="Q19" s="75"/>
      <c r="R19" s="170"/>
      <c r="S19" s="170"/>
      <c r="T19" s="170">
        <v>1</v>
      </c>
      <c r="U19" s="417">
        <v>134.28</v>
      </c>
      <c r="V19" s="77"/>
    </row>
    <row r="20" spans="1:22" ht="30" customHeight="1">
      <c r="A20" s="422"/>
      <c r="B20" s="423"/>
      <c r="C20" s="418"/>
      <c r="D20" s="283" t="s">
        <v>54</v>
      </c>
      <c r="E20" s="210">
        <v>2</v>
      </c>
      <c r="F20" s="287" t="s">
        <v>429</v>
      </c>
      <c r="G20" s="424"/>
      <c r="H20" s="425"/>
      <c r="I20" s="185">
        <v>1</v>
      </c>
      <c r="J20" s="420"/>
      <c r="K20" s="420"/>
      <c r="L20" s="76"/>
      <c r="M20" s="76"/>
      <c r="N20" s="76"/>
      <c r="O20" s="76"/>
      <c r="P20" s="76"/>
      <c r="Q20" s="76"/>
      <c r="R20" s="171"/>
      <c r="S20" s="171"/>
      <c r="T20" s="76"/>
      <c r="U20" s="417"/>
      <c r="V20" s="77" t="s">
        <v>971</v>
      </c>
    </row>
    <row r="21" spans="1:22" ht="30" customHeight="1">
      <c r="A21" s="422"/>
      <c r="B21" s="423"/>
      <c r="C21" s="418"/>
      <c r="D21" s="283" t="s">
        <v>55</v>
      </c>
      <c r="E21" s="210">
        <v>3</v>
      </c>
      <c r="F21" s="287" t="s">
        <v>430</v>
      </c>
      <c r="G21" s="424"/>
      <c r="H21" s="425"/>
      <c r="I21" s="185"/>
      <c r="J21" s="420"/>
      <c r="K21" s="420"/>
      <c r="L21" s="75"/>
      <c r="M21" s="78"/>
      <c r="N21" s="78"/>
      <c r="O21" s="75"/>
      <c r="P21" s="75"/>
      <c r="Q21" s="75"/>
      <c r="R21" s="170"/>
      <c r="S21" s="170"/>
      <c r="T21" s="170">
        <v>1</v>
      </c>
      <c r="U21" s="417"/>
      <c r="V21" s="77"/>
    </row>
    <row r="22" spans="1:22" ht="30" customHeight="1">
      <c r="A22" s="422"/>
      <c r="B22" s="423"/>
      <c r="C22" s="418"/>
      <c r="D22" s="283" t="s">
        <v>55</v>
      </c>
      <c r="E22" s="210">
        <v>4</v>
      </c>
      <c r="F22" s="287" t="s">
        <v>431</v>
      </c>
      <c r="G22" s="424"/>
      <c r="H22" s="425"/>
      <c r="I22" s="185"/>
      <c r="J22" s="421"/>
      <c r="K22" s="421"/>
      <c r="L22" s="75"/>
      <c r="M22" s="75"/>
      <c r="N22" s="75"/>
      <c r="O22" s="75"/>
      <c r="P22" s="75"/>
      <c r="Q22" s="75"/>
      <c r="R22" s="75"/>
      <c r="S22" s="170">
        <v>1</v>
      </c>
      <c r="T22" s="76"/>
      <c r="U22" s="417"/>
      <c r="V22" s="77"/>
    </row>
    <row r="23" spans="1:22" ht="30" customHeight="1">
      <c r="A23" s="422">
        <v>9</v>
      </c>
      <c r="B23" s="423" t="s">
        <v>66</v>
      </c>
      <c r="C23" s="418" t="s">
        <v>74</v>
      </c>
      <c r="D23" s="283" t="s">
        <v>56</v>
      </c>
      <c r="E23" s="209">
        <v>1</v>
      </c>
      <c r="F23" s="287" t="s">
        <v>432</v>
      </c>
      <c r="G23" s="424" t="s">
        <v>878</v>
      </c>
      <c r="H23" s="426">
        <f>253.95/5*4</f>
        <v>203.16</v>
      </c>
      <c r="I23" s="185">
        <v>1</v>
      </c>
      <c r="J23" s="419"/>
      <c r="K23" s="419"/>
      <c r="L23" s="76"/>
      <c r="M23" s="76"/>
      <c r="N23" s="76"/>
      <c r="O23" s="76"/>
      <c r="P23" s="76"/>
      <c r="Q23" s="76"/>
      <c r="R23" s="171"/>
      <c r="S23" s="171"/>
      <c r="T23" s="76"/>
      <c r="U23" s="417">
        <v>69.55</v>
      </c>
      <c r="V23" s="77" t="s">
        <v>891</v>
      </c>
    </row>
    <row r="24" spans="1:22" ht="30" customHeight="1">
      <c r="A24" s="422"/>
      <c r="B24" s="423"/>
      <c r="C24" s="418"/>
      <c r="D24" s="283" t="s">
        <v>56</v>
      </c>
      <c r="E24" s="209">
        <v>2</v>
      </c>
      <c r="F24" s="287" t="s">
        <v>433</v>
      </c>
      <c r="G24" s="424"/>
      <c r="H24" s="426"/>
      <c r="I24" s="185">
        <v>1</v>
      </c>
      <c r="J24" s="420"/>
      <c r="K24" s="420"/>
      <c r="L24" s="76"/>
      <c r="M24" s="76"/>
      <c r="N24" s="76"/>
      <c r="O24" s="76"/>
      <c r="P24" s="76"/>
      <c r="Q24" s="76"/>
      <c r="R24" s="76"/>
      <c r="S24" s="76"/>
      <c r="T24" s="76"/>
      <c r="U24" s="417"/>
      <c r="V24" s="77" t="s">
        <v>891</v>
      </c>
    </row>
    <row r="25" spans="1:22" ht="30" customHeight="1">
      <c r="A25" s="422"/>
      <c r="B25" s="423"/>
      <c r="C25" s="418"/>
      <c r="D25" s="283" t="s">
        <v>57</v>
      </c>
      <c r="E25" s="209">
        <v>3</v>
      </c>
      <c r="F25" s="287" t="s">
        <v>434</v>
      </c>
      <c r="G25" s="424"/>
      <c r="H25" s="426"/>
      <c r="I25" s="185"/>
      <c r="J25" s="420"/>
      <c r="K25" s="420"/>
      <c r="L25" s="75"/>
      <c r="M25" s="75"/>
      <c r="N25" s="75"/>
      <c r="O25" s="75"/>
      <c r="P25" s="75"/>
      <c r="Q25" s="75"/>
      <c r="R25" s="75"/>
      <c r="S25" s="75">
        <v>1</v>
      </c>
      <c r="T25" s="76"/>
      <c r="U25" s="417"/>
      <c r="V25" s="77"/>
    </row>
    <row r="26" spans="1:22" ht="30" customHeight="1">
      <c r="A26" s="422"/>
      <c r="B26" s="423"/>
      <c r="C26" s="418"/>
      <c r="D26" s="283" t="s">
        <v>58</v>
      </c>
      <c r="E26" s="209">
        <v>4</v>
      </c>
      <c r="F26" s="287" t="s">
        <v>435</v>
      </c>
      <c r="G26" s="424"/>
      <c r="H26" s="426"/>
      <c r="I26" s="185"/>
      <c r="J26" s="421"/>
      <c r="K26" s="421"/>
      <c r="L26" s="75"/>
      <c r="M26" s="75"/>
      <c r="N26" s="75"/>
      <c r="O26" s="75"/>
      <c r="P26" s="75"/>
      <c r="Q26" s="75"/>
      <c r="R26" s="75"/>
      <c r="S26" s="78">
        <v>1</v>
      </c>
      <c r="T26" s="76"/>
      <c r="U26" s="417"/>
      <c r="V26" s="77"/>
    </row>
    <row r="27" spans="1:22" ht="30" customHeight="1">
      <c r="A27" s="422">
        <v>10</v>
      </c>
      <c r="B27" s="423" t="s">
        <v>67</v>
      </c>
      <c r="C27" s="418" t="s">
        <v>74</v>
      </c>
      <c r="D27" s="283" t="s">
        <v>59</v>
      </c>
      <c r="E27" s="209">
        <v>1</v>
      </c>
      <c r="F27" s="287" t="s">
        <v>436</v>
      </c>
      <c r="G27" s="424" t="s">
        <v>785</v>
      </c>
      <c r="H27" s="425">
        <f>252.63/5*4</f>
        <v>202.10399999999998</v>
      </c>
      <c r="I27" s="185"/>
      <c r="J27" s="419" t="s">
        <v>903</v>
      </c>
      <c r="K27" s="419" t="s">
        <v>901</v>
      </c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427">
        <v>128.30000000000001</v>
      </c>
      <c r="V27" s="77"/>
    </row>
    <row r="28" spans="1:22" ht="30" customHeight="1">
      <c r="A28" s="422"/>
      <c r="B28" s="423"/>
      <c r="C28" s="418"/>
      <c r="D28" s="283" t="s">
        <v>59</v>
      </c>
      <c r="E28" s="209">
        <v>2</v>
      </c>
      <c r="F28" s="287" t="s">
        <v>437</v>
      </c>
      <c r="G28" s="424"/>
      <c r="H28" s="425"/>
      <c r="I28" s="185"/>
      <c r="J28" s="420"/>
      <c r="K28" s="420"/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27"/>
      <c r="V28" s="77"/>
    </row>
    <row r="29" spans="1:22" ht="30" customHeight="1">
      <c r="A29" s="422"/>
      <c r="B29" s="423"/>
      <c r="C29" s="418"/>
      <c r="D29" s="283" t="s">
        <v>60</v>
      </c>
      <c r="E29" s="209">
        <v>3</v>
      </c>
      <c r="F29" s="287" t="s">
        <v>814</v>
      </c>
      <c r="G29" s="424"/>
      <c r="H29" s="425"/>
      <c r="I29" s="185"/>
      <c r="J29" s="420"/>
      <c r="K29" s="420"/>
      <c r="L29" s="75"/>
      <c r="M29" s="75"/>
      <c r="N29" s="75"/>
      <c r="O29" s="75"/>
      <c r="P29" s="75"/>
      <c r="Q29" s="75"/>
      <c r="R29" s="75"/>
      <c r="S29" s="75">
        <v>1</v>
      </c>
      <c r="T29" s="76"/>
      <c r="U29" s="427"/>
      <c r="V29" s="77"/>
    </row>
    <row r="30" spans="1:22" ht="30" customHeight="1">
      <c r="A30" s="422"/>
      <c r="B30" s="423"/>
      <c r="C30" s="418"/>
      <c r="D30" s="283" t="s">
        <v>61</v>
      </c>
      <c r="E30" s="209">
        <v>4</v>
      </c>
      <c r="F30" s="287" t="s">
        <v>438</v>
      </c>
      <c r="G30" s="424"/>
      <c r="H30" s="425"/>
      <c r="I30" s="185"/>
      <c r="J30" s="421"/>
      <c r="K30" s="421"/>
      <c r="L30" s="75"/>
      <c r="M30" s="75"/>
      <c r="N30" s="75"/>
      <c r="O30" s="75"/>
      <c r="P30" s="75"/>
      <c r="Q30" s="75"/>
      <c r="R30" s="75"/>
      <c r="S30" s="75">
        <v>1</v>
      </c>
      <c r="T30" s="76"/>
      <c r="U30" s="427"/>
      <c r="V30" s="77"/>
    </row>
    <row r="31" spans="1:22" ht="30" customHeight="1">
      <c r="A31" s="422">
        <v>11</v>
      </c>
      <c r="B31" s="423" t="s">
        <v>68</v>
      </c>
      <c r="C31" s="418" t="s">
        <v>74</v>
      </c>
      <c r="D31" s="283" t="s">
        <v>62</v>
      </c>
      <c r="E31" s="209">
        <v>1</v>
      </c>
      <c r="F31" s="287" t="s">
        <v>439</v>
      </c>
      <c r="G31" s="424" t="s">
        <v>786</v>
      </c>
      <c r="H31" s="425">
        <v>149.88</v>
      </c>
      <c r="I31" s="185">
        <v>1</v>
      </c>
      <c r="J31" s="419"/>
      <c r="K31" s="419"/>
      <c r="L31" s="101"/>
      <c r="M31" s="101"/>
      <c r="N31" s="101"/>
      <c r="O31" s="101"/>
      <c r="P31" s="101"/>
      <c r="Q31" s="101"/>
      <c r="R31" s="76"/>
      <c r="S31" s="76"/>
      <c r="T31" s="76"/>
      <c r="U31" s="417"/>
      <c r="V31" s="77" t="s">
        <v>820</v>
      </c>
    </row>
    <row r="32" spans="1:22" ht="30" customHeight="1">
      <c r="A32" s="422"/>
      <c r="B32" s="423"/>
      <c r="C32" s="418"/>
      <c r="D32" s="283" t="s">
        <v>63</v>
      </c>
      <c r="E32" s="209">
        <v>2</v>
      </c>
      <c r="F32" s="287" t="s">
        <v>440</v>
      </c>
      <c r="G32" s="424"/>
      <c r="H32" s="425"/>
      <c r="I32" s="185">
        <v>1</v>
      </c>
      <c r="J32" s="420"/>
      <c r="K32" s="420"/>
      <c r="L32" s="101"/>
      <c r="M32" s="101"/>
      <c r="N32" s="101"/>
      <c r="O32" s="101"/>
      <c r="P32" s="101"/>
      <c r="Q32" s="101"/>
      <c r="R32" s="76"/>
      <c r="S32" s="76"/>
      <c r="T32" s="76"/>
      <c r="U32" s="417"/>
      <c r="V32" s="77" t="s">
        <v>821</v>
      </c>
    </row>
    <row r="33" spans="1:27" ht="30" customHeight="1">
      <c r="A33" s="422"/>
      <c r="B33" s="423"/>
      <c r="C33" s="418"/>
      <c r="D33" s="283" t="s">
        <v>62</v>
      </c>
      <c r="E33" s="209">
        <v>3</v>
      </c>
      <c r="F33" s="287" t="s">
        <v>441</v>
      </c>
      <c r="G33" s="424"/>
      <c r="H33" s="425"/>
      <c r="I33" s="185">
        <v>1</v>
      </c>
      <c r="J33" s="421"/>
      <c r="K33" s="421"/>
      <c r="L33" s="101"/>
      <c r="M33" s="101"/>
      <c r="N33" s="101"/>
      <c r="O33" s="101"/>
      <c r="P33" s="101"/>
      <c r="Q33" s="101"/>
      <c r="R33" s="76"/>
      <c r="S33" s="76"/>
      <c r="T33" s="76"/>
      <c r="U33" s="417"/>
      <c r="V33" s="77" t="s">
        <v>822</v>
      </c>
    </row>
    <row r="34" spans="1:27" ht="30" customHeight="1">
      <c r="A34" s="209">
        <v>12</v>
      </c>
      <c r="B34" s="283" t="s">
        <v>69</v>
      </c>
      <c r="C34" s="285" t="s">
        <v>74</v>
      </c>
      <c r="D34" s="283" t="s">
        <v>64</v>
      </c>
      <c r="E34" s="209">
        <v>1</v>
      </c>
      <c r="F34" s="287" t="s">
        <v>442</v>
      </c>
      <c r="G34" s="287" t="s">
        <v>827</v>
      </c>
      <c r="H34" s="214">
        <f>150.77/3</f>
        <v>50.256666666666668</v>
      </c>
      <c r="I34" s="185"/>
      <c r="J34" s="212"/>
      <c r="K34" s="212"/>
      <c r="L34" s="75"/>
      <c r="M34" s="75"/>
      <c r="N34" s="75"/>
      <c r="O34" s="75"/>
      <c r="P34" s="75"/>
      <c r="Q34" s="75"/>
      <c r="R34" s="170">
        <v>1</v>
      </c>
      <c r="S34" s="76"/>
      <c r="T34" s="76"/>
      <c r="U34" s="212">
        <v>28.96</v>
      </c>
      <c r="V34" s="77"/>
    </row>
    <row r="35" spans="1:27" ht="30" customHeight="1">
      <c r="A35" s="422">
        <v>13</v>
      </c>
      <c r="B35" s="423" t="s">
        <v>70</v>
      </c>
      <c r="C35" s="418" t="s">
        <v>75</v>
      </c>
      <c r="D35" s="283" t="s">
        <v>72</v>
      </c>
      <c r="E35" s="209">
        <v>1</v>
      </c>
      <c r="F35" s="287" t="s">
        <v>443</v>
      </c>
      <c r="G35" s="424" t="s">
        <v>787</v>
      </c>
      <c r="H35" s="425">
        <v>245.76</v>
      </c>
      <c r="I35" s="185"/>
      <c r="J35" s="419" t="s">
        <v>900</v>
      </c>
      <c r="K35" s="419" t="s">
        <v>901</v>
      </c>
      <c r="L35" s="75"/>
      <c r="M35" s="75"/>
      <c r="N35" s="75"/>
      <c r="O35" s="75"/>
      <c r="P35" s="75"/>
      <c r="Q35" s="75"/>
      <c r="R35" s="75">
        <v>1</v>
      </c>
      <c r="S35" s="76"/>
      <c r="T35" s="76"/>
      <c r="U35" s="417">
        <v>134.18</v>
      </c>
      <c r="V35" s="77" t="s">
        <v>965</v>
      </c>
    </row>
    <row r="36" spans="1:27" ht="30" customHeight="1">
      <c r="A36" s="422"/>
      <c r="B36" s="423"/>
      <c r="C36" s="418"/>
      <c r="D36" s="283" t="s">
        <v>73</v>
      </c>
      <c r="E36" s="209">
        <v>2</v>
      </c>
      <c r="F36" s="287" t="s">
        <v>444</v>
      </c>
      <c r="G36" s="424"/>
      <c r="H36" s="425"/>
      <c r="I36" s="185"/>
      <c r="J36" s="420"/>
      <c r="K36" s="420"/>
      <c r="L36" s="75"/>
      <c r="M36" s="75"/>
      <c r="N36" s="75"/>
      <c r="O36" s="75"/>
      <c r="P36" s="75"/>
      <c r="Q36" s="75"/>
      <c r="R36" s="75"/>
      <c r="S36" s="75"/>
      <c r="T36" s="75">
        <v>1</v>
      </c>
      <c r="U36" s="417"/>
      <c r="V36" s="77"/>
    </row>
    <row r="37" spans="1:27" ht="30" customHeight="1">
      <c r="A37" s="422"/>
      <c r="B37" s="423"/>
      <c r="C37" s="418"/>
      <c r="D37" s="283" t="s">
        <v>73</v>
      </c>
      <c r="E37" s="209">
        <v>3</v>
      </c>
      <c r="F37" s="287" t="s">
        <v>445</v>
      </c>
      <c r="G37" s="424"/>
      <c r="H37" s="425"/>
      <c r="I37" s="185"/>
      <c r="J37" s="420"/>
      <c r="K37" s="420"/>
      <c r="L37" s="75"/>
      <c r="M37" s="75"/>
      <c r="N37" s="75"/>
      <c r="O37" s="75"/>
      <c r="P37" s="75"/>
      <c r="Q37" s="75"/>
      <c r="R37" s="75"/>
      <c r="S37" s="75">
        <v>1</v>
      </c>
      <c r="T37" s="76"/>
      <c r="U37" s="417"/>
      <c r="V37" s="77"/>
    </row>
    <row r="38" spans="1:27" ht="30" customHeight="1">
      <c r="A38" s="422"/>
      <c r="B38" s="423"/>
      <c r="C38" s="418"/>
      <c r="D38" s="283" t="s">
        <v>73</v>
      </c>
      <c r="E38" s="209">
        <v>4</v>
      </c>
      <c r="F38" s="287" t="s">
        <v>446</v>
      </c>
      <c r="G38" s="424"/>
      <c r="H38" s="425"/>
      <c r="I38" s="185"/>
      <c r="J38" s="420"/>
      <c r="K38" s="420"/>
      <c r="L38" s="75"/>
      <c r="M38" s="75"/>
      <c r="N38" s="75"/>
      <c r="O38" s="75"/>
      <c r="P38" s="75"/>
      <c r="Q38" s="75"/>
      <c r="R38" s="75"/>
      <c r="S38" s="75">
        <v>1</v>
      </c>
      <c r="T38" s="76"/>
      <c r="U38" s="417"/>
      <c r="V38" s="77"/>
    </row>
    <row r="39" spans="1:27" ht="30" customHeight="1">
      <c r="A39" s="422"/>
      <c r="B39" s="423"/>
      <c r="C39" s="418"/>
      <c r="D39" s="283" t="s">
        <v>72</v>
      </c>
      <c r="E39" s="209">
        <v>5</v>
      </c>
      <c r="F39" s="287" t="s">
        <v>447</v>
      </c>
      <c r="G39" s="424"/>
      <c r="H39" s="425"/>
      <c r="I39" s="185">
        <v>1</v>
      </c>
      <c r="J39" s="421"/>
      <c r="K39" s="421"/>
      <c r="L39" s="76"/>
      <c r="M39" s="76"/>
      <c r="N39" s="76"/>
      <c r="O39" s="76"/>
      <c r="P39" s="76"/>
      <c r="Q39" s="76"/>
      <c r="R39" s="76"/>
      <c r="S39" s="76"/>
      <c r="T39" s="76"/>
      <c r="U39" s="417"/>
      <c r="V39" s="77" t="s">
        <v>823</v>
      </c>
    </row>
    <row r="40" spans="1:27" ht="30" customHeight="1">
      <c r="A40" s="422">
        <v>14</v>
      </c>
      <c r="B40" s="423" t="s">
        <v>71</v>
      </c>
      <c r="C40" s="418" t="s">
        <v>75</v>
      </c>
      <c r="D40" s="283" t="s">
        <v>80</v>
      </c>
      <c r="E40" s="209">
        <v>1</v>
      </c>
      <c r="F40" s="287" t="s">
        <v>448</v>
      </c>
      <c r="G40" s="424" t="s">
        <v>788</v>
      </c>
      <c r="H40" s="425">
        <v>245.97</v>
      </c>
      <c r="I40" s="185"/>
      <c r="J40" s="419" t="s">
        <v>902</v>
      </c>
      <c r="K40" s="419" t="s">
        <v>901</v>
      </c>
      <c r="L40" s="75"/>
      <c r="M40" s="75"/>
      <c r="N40" s="75"/>
      <c r="O40" s="75"/>
      <c r="P40" s="75"/>
      <c r="Q40" s="75"/>
      <c r="R40" s="75"/>
      <c r="S40" s="75"/>
      <c r="T40" s="170">
        <v>1</v>
      </c>
      <c r="U40" s="427">
        <v>184.8</v>
      </c>
      <c r="V40" s="77"/>
    </row>
    <row r="41" spans="1:27" ht="30" customHeight="1">
      <c r="A41" s="422"/>
      <c r="B41" s="423"/>
      <c r="C41" s="418"/>
      <c r="D41" s="283" t="s">
        <v>80</v>
      </c>
      <c r="E41" s="209">
        <v>2</v>
      </c>
      <c r="F41" s="287" t="s">
        <v>449</v>
      </c>
      <c r="G41" s="424"/>
      <c r="H41" s="425"/>
      <c r="I41" s="185">
        <v>1</v>
      </c>
      <c r="J41" s="420"/>
      <c r="K41" s="420"/>
      <c r="L41" s="101"/>
      <c r="M41" s="76"/>
      <c r="N41" s="76"/>
      <c r="O41" s="76"/>
      <c r="P41" s="76"/>
      <c r="Q41" s="76"/>
      <c r="R41" s="76"/>
      <c r="S41" s="171"/>
      <c r="T41" s="76"/>
      <c r="U41" s="427"/>
      <c r="V41" s="79" t="s">
        <v>966</v>
      </c>
    </row>
    <row r="42" spans="1:27" ht="30" customHeight="1">
      <c r="A42" s="422"/>
      <c r="B42" s="423"/>
      <c r="C42" s="418"/>
      <c r="D42" s="283" t="s">
        <v>81</v>
      </c>
      <c r="E42" s="209">
        <v>3</v>
      </c>
      <c r="F42" s="287" t="s">
        <v>450</v>
      </c>
      <c r="G42" s="424"/>
      <c r="H42" s="425"/>
      <c r="I42" s="185"/>
      <c r="J42" s="420"/>
      <c r="K42" s="420"/>
      <c r="L42" s="75"/>
      <c r="M42" s="75"/>
      <c r="N42" s="75"/>
      <c r="O42" s="75"/>
      <c r="P42" s="75"/>
      <c r="Q42" s="75"/>
      <c r="R42" s="75"/>
      <c r="S42" s="75"/>
      <c r="T42" s="170">
        <v>1</v>
      </c>
      <c r="U42" s="427"/>
      <c r="V42" s="77"/>
    </row>
    <row r="43" spans="1:27" ht="30" customHeight="1">
      <c r="A43" s="422"/>
      <c r="B43" s="423"/>
      <c r="C43" s="418"/>
      <c r="D43" s="283" t="s">
        <v>81</v>
      </c>
      <c r="E43" s="209">
        <v>4</v>
      </c>
      <c r="F43" s="287" t="s">
        <v>451</v>
      </c>
      <c r="G43" s="424"/>
      <c r="H43" s="425"/>
      <c r="I43" s="185"/>
      <c r="J43" s="420"/>
      <c r="K43" s="420"/>
      <c r="L43" s="75"/>
      <c r="M43" s="75"/>
      <c r="N43" s="75"/>
      <c r="O43" s="75"/>
      <c r="P43" s="75"/>
      <c r="Q43" s="75"/>
      <c r="R43" s="75"/>
      <c r="S43" s="75"/>
      <c r="T43" s="170">
        <v>1</v>
      </c>
      <c r="U43" s="427"/>
      <c r="V43" s="77"/>
    </row>
    <row r="44" spans="1:27" ht="30" customHeight="1">
      <c r="A44" s="422"/>
      <c r="B44" s="423"/>
      <c r="C44" s="418"/>
      <c r="D44" s="283" t="s">
        <v>81</v>
      </c>
      <c r="E44" s="209">
        <v>5</v>
      </c>
      <c r="F44" s="287" t="s">
        <v>452</v>
      </c>
      <c r="G44" s="424"/>
      <c r="H44" s="425"/>
      <c r="I44" s="185"/>
      <c r="J44" s="421"/>
      <c r="K44" s="421"/>
      <c r="L44" s="75"/>
      <c r="M44" s="75"/>
      <c r="N44" s="75"/>
      <c r="O44" s="75"/>
      <c r="P44" s="75"/>
      <c r="Q44" s="75"/>
      <c r="R44" s="75"/>
      <c r="S44" s="75"/>
      <c r="T44" s="170">
        <v>1</v>
      </c>
      <c r="U44" s="427"/>
      <c r="V44" s="77"/>
    </row>
    <row r="45" spans="1:27" ht="30" customHeight="1">
      <c r="A45" s="261">
        <v>15</v>
      </c>
      <c r="B45" s="286" t="s">
        <v>1065</v>
      </c>
      <c r="C45" s="418" t="s">
        <v>75</v>
      </c>
      <c r="D45" s="283" t="s">
        <v>82</v>
      </c>
      <c r="E45" s="209">
        <v>1</v>
      </c>
      <c r="F45" s="287" t="s">
        <v>453</v>
      </c>
      <c r="G45" s="290" t="s">
        <v>1062</v>
      </c>
      <c r="H45" s="425">
        <v>246.68</v>
      </c>
      <c r="I45" s="185"/>
      <c r="J45" s="419"/>
      <c r="K45" s="419"/>
      <c r="L45" s="75"/>
      <c r="M45" s="75">
        <v>1</v>
      </c>
      <c r="N45" s="76"/>
      <c r="O45" s="76"/>
      <c r="P45" s="76"/>
      <c r="Q45" s="76"/>
      <c r="R45" s="76"/>
      <c r="S45" s="76"/>
      <c r="T45" s="76"/>
      <c r="U45" s="79"/>
      <c r="V45" s="77"/>
    </row>
    <row r="46" spans="1:27" ht="30" customHeight="1">
      <c r="A46" s="261">
        <v>16</v>
      </c>
      <c r="B46" s="286" t="s">
        <v>1066</v>
      </c>
      <c r="C46" s="418"/>
      <c r="D46" s="283" t="s">
        <v>82</v>
      </c>
      <c r="E46" s="209">
        <v>1</v>
      </c>
      <c r="F46" s="287" t="s">
        <v>454</v>
      </c>
      <c r="G46" s="290" t="s">
        <v>1062</v>
      </c>
      <c r="H46" s="425"/>
      <c r="I46" s="185"/>
      <c r="J46" s="420"/>
      <c r="K46" s="420"/>
      <c r="L46" s="75"/>
      <c r="M46" s="75"/>
      <c r="N46" s="75"/>
      <c r="O46" s="75">
        <v>1</v>
      </c>
      <c r="P46" s="76"/>
      <c r="Q46" s="76"/>
      <c r="R46" s="76"/>
      <c r="S46" s="76"/>
      <c r="T46" s="76"/>
      <c r="U46" s="79"/>
      <c r="V46" s="77"/>
    </row>
    <row r="47" spans="1:27" ht="30" customHeight="1">
      <c r="A47" s="261">
        <v>17</v>
      </c>
      <c r="B47" s="286" t="s">
        <v>1067</v>
      </c>
      <c r="C47" s="418"/>
      <c r="D47" s="283" t="s">
        <v>82</v>
      </c>
      <c r="E47" s="209">
        <v>1</v>
      </c>
      <c r="F47" s="287" t="s">
        <v>455</v>
      </c>
      <c r="G47" s="290" t="s">
        <v>1063</v>
      </c>
      <c r="H47" s="425"/>
      <c r="I47" s="185"/>
      <c r="J47" s="420"/>
      <c r="K47" s="420"/>
      <c r="L47" s="75"/>
      <c r="M47" s="75"/>
      <c r="N47" s="75"/>
      <c r="O47" s="75"/>
      <c r="P47" s="75"/>
      <c r="Q47" s="75"/>
      <c r="R47" s="75"/>
      <c r="S47" s="75">
        <v>1</v>
      </c>
      <c r="T47" s="76"/>
      <c r="U47" s="260">
        <v>12.59</v>
      </c>
      <c r="V47" s="77"/>
    </row>
    <row r="48" spans="1:27" ht="30" customHeight="1">
      <c r="A48" s="261">
        <v>18</v>
      </c>
      <c r="B48" s="286" t="s">
        <v>1068</v>
      </c>
      <c r="C48" s="418"/>
      <c r="D48" s="283" t="s">
        <v>83</v>
      </c>
      <c r="E48" s="209">
        <v>1</v>
      </c>
      <c r="F48" s="287" t="s">
        <v>456</v>
      </c>
      <c r="G48" s="290" t="s">
        <v>1063</v>
      </c>
      <c r="H48" s="425"/>
      <c r="I48" s="185"/>
      <c r="J48" s="420"/>
      <c r="K48" s="420"/>
      <c r="L48" s="75">
        <v>1</v>
      </c>
      <c r="M48" s="76"/>
      <c r="N48" s="76"/>
      <c r="O48" s="76"/>
      <c r="P48" s="76"/>
      <c r="Q48" s="76"/>
      <c r="R48" s="76"/>
      <c r="S48" s="76"/>
      <c r="T48" s="76"/>
      <c r="U48" s="79"/>
      <c r="V48" s="77"/>
      <c r="AA48" s="4"/>
    </row>
    <row r="49" spans="1:22" ht="30" customHeight="1">
      <c r="A49" s="261">
        <v>19</v>
      </c>
      <c r="B49" s="286" t="s">
        <v>1069</v>
      </c>
      <c r="C49" s="418"/>
      <c r="D49" s="283" t="s">
        <v>83</v>
      </c>
      <c r="E49" s="209">
        <v>1</v>
      </c>
      <c r="F49" s="287" t="s">
        <v>457</v>
      </c>
      <c r="G49" s="290" t="s">
        <v>1064</v>
      </c>
      <c r="H49" s="425"/>
      <c r="I49" s="185"/>
      <c r="J49" s="421"/>
      <c r="K49" s="421"/>
      <c r="L49" s="75"/>
      <c r="M49" s="75"/>
      <c r="N49" s="75"/>
      <c r="O49" s="75">
        <v>1</v>
      </c>
      <c r="P49" s="76"/>
      <c r="Q49" s="76"/>
      <c r="R49" s="76"/>
      <c r="S49" s="76"/>
      <c r="T49" s="76"/>
      <c r="U49" s="341">
        <v>6.29</v>
      </c>
      <c r="V49" s="77"/>
    </row>
    <row r="50" spans="1:22" ht="30" customHeight="1">
      <c r="A50" s="422">
        <v>20</v>
      </c>
      <c r="B50" s="423" t="s">
        <v>76</v>
      </c>
      <c r="C50" s="418" t="s">
        <v>75</v>
      </c>
      <c r="D50" s="283" t="s">
        <v>84</v>
      </c>
      <c r="E50" s="209">
        <v>1</v>
      </c>
      <c r="F50" s="287" t="s">
        <v>458</v>
      </c>
      <c r="G50" s="424" t="s">
        <v>789</v>
      </c>
      <c r="H50" s="428">
        <v>197.19</v>
      </c>
      <c r="I50" s="185"/>
      <c r="J50" s="419" t="s">
        <v>906</v>
      </c>
      <c r="K50" s="419" t="s">
        <v>901</v>
      </c>
      <c r="L50" s="75"/>
      <c r="M50" s="75"/>
      <c r="N50" s="75"/>
      <c r="O50" s="75"/>
      <c r="P50" s="75"/>
      <c r="Q50" s="75"/>
      <c r="R50" s="75"/>
      <c r="S50" s="75"/>
      <c r="T50" s="75">
        <v>1</v>
      </c>
      <c r="U50" s="417">
        <v>187.96</v>
      </c>
      <c r="V50" s="77"/>
    </row>
    <row r="51" spans="1:22" ht="30" customHeight="1">
      <c r="A51" s="422"/>
      <c r="B51" s="423"/>
      <c r="C51" s="418"/>
      <c r="D51" s="283" t="s">
        <v>84</v>
      </c>
      <c r="E51" s="209">
        <v>2</v>
      </c>
      <c r="F51" s="287" t="s">
        <v>459</v>
      </c>
      <c r="G51" s="424"/>
      <c r="H51" s="428"/>
      <c r="I51" s="185"/>
      <c r="J51" s="420"/>
      <c r="K51" s="420"/>
      <c r="L51" s="75"/>
      <c r="M51" s="75"/>
      <c r="N51" s="75"/>
      <c r="O51" s="75"/>
      <c r="P51" s="75"/>
      <c r="Q51" s="75"/>
      <c r="R51" s="75"/>
      <c r="S51" s="75"/>
      <c r="T51" s="75">
        <v>1</v>
      </c>
      <c r="U51" s="417"/>
      <c r="V51" s="77"/>
    </row>
    <row r="52" spans="1:22" ht="30" customHeight="1">
      <c r="A52" s="422"/>
      <c r="B52" s="423"/>
      <c r="C52" s="418"/>
      <c r="D52" s="283" t="s">
        <v>85</v>
      </c>
      <c r="E52" s="209">
        <v>3</v>
      </c>
      <c r="F52" s="287" t="s">
        <v>460</v>
      </c>
      <c r="G52" s="424"/>
      <c r="H52" s="428"/>
      <c r="I52" s="203"/>
      <c r="J52" s="420"/>
      <c r="K52" s="420"/>
      <c r="L52" s="78"/>
      <c r="M52" s="75"/>
      <c r="N52" s="75"/>
      <c r="O52" s="75"/>
      <c r="P52" s="75"/>
      <c r="Q52" s="75"/>
      <c r="R52" s="75"/>
      <c r="S52" s="75"/>
      <c r="T52" s="75">
        <v>1</v>
      </c>
      <c r="U52" s="417"/>
      <c r="V52" s="77"/>
    </row>
    <row r="53" spans="1:22" ht="30" customHeight="1">
      <c r="A53" s="422"/>
      <c r="B53" s="423"/>
      <c r="C53" s="418"/>
      <c r="D53" s="283" t="s">
        <v>85</v>
      </c>
      <c r="E53" s="209">
        <v>4</v>
      </c>
      <c r="F53" s="287" t="s">
        <v>461</v>
      </c>
      <c r="G53" s="424"/>
      <c r="H53" s="428"/>
      <c r="I53" s="203"/>
      <c r="J53" s="421"/>
      <c r="K53" s="421"/>
      <c r="L53" s="78"/>
      <c r="M53" s="75"/>
      <c r="N53" s="75"/>
      <c r="O53" s="75"/>
      <c r="P53" s="75"/>
      <c r="Q53" s="75"/>
      <c r="R53" s="75"/>
      <c r="S53" s="75"/>
      <c r="T53" s="75">
        <v>1</v>
      </c>
      <c r="U53" s="417"/>
      <c r="V53" s="77"/>
    </row>
    <row r="54" spans="1:22" ht="30" customHeight="1">
      <c r="A54" s="422">
        <v>21</v>
      </c>
      <c r="B54" s="423" t="s">
        <v>77</v>
      </c>
      <c r="C54" s="418" t="s">
        <v>75</v>
      </c>
      <c r="D54" s="283" t="s">
        <v>86</v>
      </c>
      <c r="E54" s="209">
        <v>1</v>
      </c>
      <c r="F54" s="287" t="s">
        <v>462</v>
      </c>
      <c r="G54" s="424" t="s">
        <v>879</v>
      </c>
      <c r="H54" s="425">
        <f>239.98/5*4</f>
        <v>191.98399999999998</v>
      </c>
      <c r="I54" s="185"/>
      <c r="J54" s="419"/>
      <c r="K54" s="419"/>
      <c r="L54" s="102"/>
      <c r="M54" s="102"/>
      <c r="N54" s="102"/>
      <c r="O54" s="102"/>
      <c r="P54" s="102"/>
      <c r="Q54" s="102"/>
      <c r="R54" s="102"/>
      <c r="S54" s="102">
        <v>1</v>
      </c>
      <c r="T54" s="76"/>
      <c r="U54" s="417">
        <v>68.13</v>
      </c>
      <c r="V54" s="77"/>
    </row>
    <row r="55" spans="1:22" ht="30" customHeight="1">
      <c r="A55" s="422"/>
      <c r="B55" s="423"/>
      <c r="C55" s="418"/>
      <c r="D55" s="283" t="s">
        <v>86</v>
      </c>
      <c r="E55" s="209">
        <v>2</v>
      </c>
      <c r="F55" s="287" t="s">
        <v>463</v>
      </c>
      <c r="G55" s="424"/>
      <c r="H55" s="425"/>
      <c r="I55" s="185"/>
      <c r="J55" s="420"/>
      <c r="K55" s="420"/>
      <c r="L55" s="102"/>
      <c r="M55" s="102"/>
      <c r="N55" s="102"/>
      <c r="O55" s="102"/>
      <c r="P55" s="102"/>
      <c r="Q55" s="102"/>
      <c r="R55" s="102"/>
      <c r="S55" s="102">
        <v>1</v>
      </c>
      <c r="T55" s="76"/>
      <c r="U55" s="417"/>
      <c r="V55" s="77"/>
    </row>
    <row r="56" spans="1:22" ht="30" customHeight="1">
      <c r="A56" s="422"/>
      <c r="B56" s="423"/>
      <c r="C56" s="418"/>
      <c r="D56" s="283" t="s">
        <v>87</v>
      </c>
      <c r="E56" s="209">
        <v>3</v>
      </c>
      <c r="F56" s="287" t="s">
        <v>464</v>
      </c>
      <c r="G56" s="424"/>
      <c r="H56" s="425"/>
      <c r="I56" s="185"/>
      <c r="J56" s="420"/>
      <c r="K56" s="420"/>
      <c r="L56" s="78"/>
      <c r="M56" s="78"/>
      <c r="N56" s="78"/>
      <c r="O56" s="78"/>
      <c r="P56" s="78"/>
      <c r="Q56" s="78"/>
      <c r="R56" s="78"/>
      <c r="S56" s="75">
        <v>1</v>
      </c>
      <c r="T56" s="76"/>
      <c r="U56" s="417"/>
      <c r="V56" s="77"/>
    </row>
    <row r="57" spans="1:22" ht="30" customHeight="1">
      <c r="A57" s="422"/>
      <c r="B57" s="423"/>
      <c r="C57" s="418"/>
      <c r="D57" s="283" t="s">
        <v>87</v>
      </c>
      <c r="E57" s="209">
        <v>4</v>
      </c>
      <c r="F57" s="287" t="s">
        <v>465</v>
      </c>
      <c r="G57" s="424"/>
      <c r="H57" s="425"/>
      <c r="I57" s="203"/>
      <c r="J57" s="421"/>
      <c r="K57" s="421"/>
      <c r="L57" s="78"/>
      <c r="M57" s="78"/>
      <c r="N57" s="78"/>
      <c r="O57" s="75">
        <v>1</v>
      </c>
      <c r="P57" s="76"/>
      <c r="Q57" s="76"/>
      <c r="R57" s="76"/>
      <c r="S57" s="76"/>
      <c r="T57" s="76"/>
      <c r="U57" s="417"/>
      <c r="V57" s="77"/>
    </row>
    <row r="58" spans="1:22" ht="30" customHeight="1">
      <c r="A58" s="422">
        <v>22</v>
      </c>
      <c r="B58" s="423" t="s">
        <v>78</v>
      </c>
      <c r="C58" s="418" t="s">
        <v>75</v>
      </c>
      <c r="D58" s="283" t="s">
        <v>85</v>
      </c>
      <c r="E58" s="209">
        <v>1</v>
      </c>
      <c r="F58" s="287" t="s">
        <v>466</v>
      </c>
      <c r="G58" s="424" t="s">
        <v>790</v>
      </c>
      <c r="H58" s="429">
        <v>246.37</v>
      </c>
      <c r="I58" s="203"/>
      <c r="J58" s="414" t="s">
        <v>908</v>
      </c>
      <c r="K58" s="414" t="s">
        <v>901</v>
      </c>
      <c r="L58" s="78"/>
      <c r="M58" s="75"/>
      <c r="N58" s="75"/>
      <c r="O58" s="75"/>
      <c r="P58" s="75">
        <v>1</v>
      </c>
      <c r="Q58" s="76"/>
      <c r="R58" s="76"/>
      <c r="S58" s="76"/>
      <c r="T58" s="76"/>
      <c r="U58" s="427">
        <v>124.3</v>
      </c>
      <c r="V58" s="77"/>
    </row>
    <row r="59" spans="1:22" ht="30" customHeight="1">
      <c r="A59" s="422"/>
      <c r="B59" s="423"/>
      <c r="C59" s="418"/>
      <c r="D59" s="283" t="s">
        <v>85</v>
      </c>
      <c r="E59" s="209">
        <v>2</v>
      </c>
      <c r="F59" s="287" t="s">
        <v>467</v>
      </c>
      <c r="G59" s="424"/>
      <c r="H59" s="429"/>
      <c r="I59" s="203"/>
      <c r="J59" s="415"/>
      <c r="K59" s="415"/>
      <c r="L59" s="78"/>
      <c r="M59" s="75"/>
      <c r="N59" s="75"/>
      <c r="O59" s="75">
        <v>1</v>
      </c>
      <c r="P59" s="76"/>
      <c r="Q59" s="76"/>
      <c r="R59" s="76"/>
      <c r="S59" s="76"/>
      <c r="T59" s="76"/>
      <c r="U59" s="427"/>
      <c r="V59" s="77" t="s">
        <v>967</v>
      </c>
    </row>
    <row r="60" spans="1:22" ht="30" customHeight="1">
      <c r="A60" s="422"/>
      <c r="B60" s="423"/>
      <c r="C60" s="418"/>
      <c r="D60" s="283" t="s">
        <v>85</v>
      </c>
      <c r="E60" s="209">
        <v>3</v>
      </c>
      <c r="F60" s="287" t="s">
        <v>468</v>
      </c>
      <c r="G60" s="424"/>
      <c r="H60" s="429"/>
      <c r="I60" s="185"/>
      <c r="J60" s="415"/>
      <c r="K60" s="415"/>
      <c r="L60" s="78"/>
      <c r="M60" s="75"/>
      <c r="N60" s="75"/>
      <c r="O60" s="75"/>
      <c r="P60" s="75"/>
      <c r="Q60" s="75"/>
      <c r="R60" s="75"/>
      <c r="S60" s="75">
        <v>1</v>
      </c>
      <c r="T60" s="76"/>
      <c r="U60" s="427"/>
      <c r="V60" s="77" t="s">
        <v>972</v>
      </c>
    </row>
    <row r="61" spans="1:22" ht="30" customHeight="1">
      <c r="A61" s="422"/>
      <c r="B61" s="423"/>
      <c r="C61" s="418"/>
      <c r="D61" s="283" t="s">
        <v>85</v>
      </c>
      <c r="E61" s="209">
        <v>4</v>
      </c>
      <c r="F61" s="287" t="s">
        <v>469</v>
      </c>
      <c r="G61" s="424"/>
      <c r="H61" s="429"/>
      <c r="I61" s="185"/>
      <c r="J61" s="415"/>
      <c r="K61" s="415"/>
      <c r="L61" s="75"/>
      <c r="M61" s="78"/>
      <c r="N61" s="75"/>
      <c r="O61" s="75"/>
      <c r="P61" s="75"/>
      <c r="Q61" s="75"/>
      <c r="R61" s="75"/>
      <c r="S61" s="75">
        <v>1</v>
      </c>
      <c r="T61" s="76"/>
      <c r="U61" s="427"/>
      <c r="V61" s="77"/>
    </row>
    <row r="62" spans="1:22" ht="30" customHeight="1">
      <c r="A62" s="422"/>
      <c r="B62" s="423"/>
      <c r="C62" s="418"/>
      <c r="D62" s="283" t="s">
        <v>85</v>
      </c>
      <c r="E62" s="209">
        <v>5</v>
      </c>
      <c r="F62" s="287" t="s">
        <v>470</v>
      </c>
      <c r="G62" s="424"/>
      <c r="H62" s="429"/>
      <c r="I62" s="185"/>
      <c r="J62" s="416"/>
      <c r="K62" s="416"/>
      <c r="L62" s="75"/>
      <c r="M62" s="78"/>
      <c r="N62" s="78"/>
      <c r="O62" s="75">
        <v>1</v>
      </c>
      <c r="P62" s="76"/>
      <c r="Q62" s="76"/>
      <c r="R62" s="76"/>
      <c r="S62" s="76"/>
      <c r="T62" s="76"/>
      <c r="U62" s="427"/>
      <c r="V62" s="77"/>
    </row>
    <row r="63" spans="1:22" ht="30" customHeight="1">
      <c r="A63" s="422">
        <v>23</v>
      </c>
      <c r="B63" s="423" t="s">
        <v>79</v>
      </c>
      <c r="C63" s="418" t="s">
        <v>75</v>
      </c>
      <c r="D63" s="283" t="s">
        <v>88</v>
      </c>
      <c r="E63" s="209">
        <v>1</v>
      </c>
      <c r="F63" s="287" t="s">
        <v>471</v>
      </c>
      <c r="G63" s="424" t="s">
        <v>828</v>
      </c>
      <c r="H63" s="429">
        <v>196.34</v>
      </c>
      <c r="I63" s="185"/>
      <c r="J63" s="419" t="s">
        <v>909</v>
      </c>
      <c r="K63" s="419" t="s">
        <v>901</v>
      </c>
      <c r="L63" s="102"/>
      <c r="M63" s="206">
        <v>1</v>
      </c>
      <c r="N63" s="76"/>
      <c r="O63" s="76"/>
      <c r="P63" s="76"/>
      <c r="Q63" s="76"/>
      <c r="R63" s="76"/>
      <c r="S63" s="76"/>
      <c r="T63" s="76"/>
      <c r="U63" s="417">
        <v>124.72</v>
      </c>
      <c r="V63" s="77" t="s">
        <v>1008</v>
      </c>
    </row>
    <row r="64" spans="1:22" ht="30" customHeight="1">
      <c r="A64" s="422"/>
      <c r="B64" s="423"/>
      <c r="C64" s="418"/>
      <c r="D64" s="283" t="s">
        <v>89</v>
      </c>
      <c r="E64" s="209">
        <v>2</v>
      </c>
      <c r="F64" s="287" t="s">
        <v>472</v>
      </c>
      <c r="G64" s="424"/>
      <c r="H64" s="429"/>
      <c r="I64" s="185"/>
      <c r="J64" s="420"/>
      <c r="K64" s="420"/>
      <c r="L64" s="75"/>
      <c r="M64" s="75"/>
      <c r="N64" s="75"/>
      <c r="O64" s="75"/>
      <c r="P64" s="75"/>
      <c r="Q64" s="75"/>
      <c r="R64" s="75"/>
      <c r="S64" s="206">
        <v>1</v>
      </c>
      <c r="T64" s="76"/>
      <c r="U64" s="417"/>
      <c r="V64" s="77"/>
    </row>
    <row r="65" spans="1:27" ht="30" customHeight="1">
      <c r="A65" s="422"/>
      <c r="B65" s="423"/>
      <c r="C65" s="418"/>
      <c r="D65" s="283" t="s">
        <v>90</v>
      </c>
      <c r="E65" s="209">
        <v>3</v>
      </c>
      <c r="F65" s="287" t="s">
        <v>473</v>
      </c>
      <c r="G65" s="424"/>
      <c r="H65" s="429"/>
      <c r="I65" s="185"/>
      <c r="J65" s="420"/>
      <c r="K65" s="420"/>
      <c r="L65" s="75"/>
      <c r="M65" s="78"/>
      <c r="N65" s="75"/>
      <c r="O65" s="75"/>
      <c r="P65" s="75"/>
      <c r="Q65" s="75"/>
      <c r="R65" s="75"/>
      <c r="S65" s="75">
        <v>1</v>
      </c>
      <c r="T65" s="76"/>
      <c r="U65" s="417"/>
      <c r="V65" s="77"/>
    </row>
    <row r="66" spans="1:27" ht="30" customHeight="1">
      <c r="A66" s="422"/>
      <c r="B66" s="423"/>
      <c r="C66" s="418"/>
      <c r="D66" s="283" t="s">
        <v>89</v>
      </c>
      <c r="E66" s="209">
        <v>4</v>
      </c>
      <c r="F66" s="287" t="s">
        <v>474</v>
      </c>
      <c r="G66" s="424"/>
      <c r="H66" s="429"/>
      <c r="I66" s="185"/>
      <c r="J66" s="421"/>
      <c r="K66" s="421"/>
      <c r="L66" s="75"/>
      <c r="M66" s="78"/>
      <c r="N66" s="75"/>
      <c r="O66" s="75"/>
      <c r="P66" s="75"/>
      <c r="Q66" s="75"/>
      <c r="R66" s="75"/>
      <c r="S66" s="75"/>
      <c r="T66" s="75">
        <v>1</v>
      </c>
      <c r="U66" s="417"/>
      <c r="V66" s="77"/>
    </row>
    <row r="67" spans="1:27" ht="20.100000000000001" customHeight="1">
      <c r="A67" s="80"/>
      <c r="B67" s="432" t="s">
        <v>21</v>
      </c>
      <c r="C67" s="432"/>
      <c r="D67" s="432"/>
      <c r="E67" s="215">
        <f>E12+E13+E14+E15+E16+E17+E18+E22+E26+E30+E33+E34+E39+E44+E49+E53+E57+E62+E66+E45+E46+E47+E48</f>
        <v>59</v>
      </c>
      <c r="F67" s="87"/>
      <c r="G67" s="213"/>
      <c r="H67" s="81">
        <f>SUM(H8:H66)</f>
        <v>2945.3146666666667</v>
      </c>
      <c r="I67" s="82">
        <f>SUM(I8:I66)</f>
        <v>10</v>
      </c>
      <c r="J67" s="82"/>
      <c r="K67" s="82"/>
      <c r="L67" s="82">
        <f t="shared" ref="L67:U67" si="0">SUM(L8:L66)</f>
        <v>2</v>
      </c>
      <c r="M67" s="82">
        <f t="shared" si="0"/>
        <v>3</v>
      </c>
      <c r="N67" s="82">
        <f t="shared" si="0"/>
        <v>0</v>
      </c>
      <c r="O67" s="82">
        <f t="shared" si="0"/>
        <v>6</v>
      </c>
      <c r="P67" s="82">
        <f t="shared" si="0"/>
        <v>2</v>
      </c>
      <c r="Q67" s="82">
        <f t="shared" si="0"/>
        <v>0</v>
      </c>
      <c r="R67" s="82">
        <f t="shared" si="0"/>
        <v>2</v>
      </c>
      <c r="S67" s="82">
        <f t="shared" si="0"/>
        <v>16</v>
      </c>
      <c r="T67" s="82">
        <f>SUM(T8:T66)</f>
        <v>18</v>
      </c>
      <c r="U67" s="82">
        <f t="shared" si="0"/>
        <v>1411.3400000000001</v>
      </c>
      <c r="V67" s="74"/>
      <c r="AA67">
        <f>107-34</f>
        <v>73</v>
      </c>
    </row>
    <row r="68" spans="1:27" ht="57.75" customHeight="1">
      <c r="A68" s="433" t="s">
        <v>884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</row>
    <row r="69" spans="1:27" ht="37.5">
      <c r="A69" s="211" t="s">
        <v>0</v>
      </c>
      <c r="B69" s="218" t="s">
        <v>1</v>
      </c>
      <c r="C69" s="211" t="s">
        <v>2</v>
      </c>
      <c r="D69" s="430" t="s">
        <v>3</v>
      </c>
      <c r="E69" s="431"/>
      <c r="F69" s="211" t="s">
        <v>4</v>
      </c>
      <c r="G69" s="83"/>
      <c r="H69" s="84"/>
      <c r="I69" s="106"/>
      <c r="J69" s="85"/>
      <c r="K69" s="85"/>
      <c r="L69" s="84"/>
      <c r="M69" s="84"/>
      <c r="N69" s="84"/>
      <c r="O69" s="84"/>
      <c r="P69" s="84"/>
      <c r="Q69" s="84"/>
      <c r="R69" s="84"/>
      <c r="S69" s="84"/>
      <c r="T69" s="84"/>
      <c r="U69" s="106"/>
      <c r="V69" s="84"/>
    </row>
    <row r="70" spans="1:27" ht="37.5">
      <c r="A70" s="73">
        <v>1</v>
      </c>
      <c r="B70" s="220" t="s">
        <v>66</v>
      </c>
      <c r="C70" s="80" t="s">
        <v>74</v>
      </c>
      <c r="D70" s="430" t="s">
        <v>862</v>
      </c>
      <c r="E70" s="431"/>
      <c r="F70" s="211" t="s">
        <v>863</v>
      </c>
      <c r="G70" s="83"/>
      <c r="H70" s="84"/>
      <c r="I70" s="106"/>
      <c r="J70" s="85"/>
      <c r="K70" s="85"/>
      <c r="L70" s="84"/>
      <c r="M70" s="84"/>
      <c r="N70" s="84"/>
      <c r="O70" s="84"/>
      <c r="P70" s="84"/>
      <c r="Q70" s="84"/>
      <c r="R70" s="84"/>
      <c r="S70" s="84"/>
      <c r="T70" s="84"/>
      <c r="U70" s="106"/>
      <c r="V70" s="84"/>
    </row>
    <row r="71" spans="1:27" ht="37.5">
      <c r="A71" s="73">
        <v>2</v>
      </c>
      <c r="B71" s="220" t="s">
        <v>67</v>
      </c>
      <c r="C71" s="80" t="s">
        <v>74</v>
      </c>
      <c r="D71" s="430" t="s">
        <v>61</v>
      </c>
      <c r="E71" s="431"/>
      <c r="F71" s="211" t="s">
        <v>843</v>
      </c>
      <c r="G71" s="83"/>
      <c r="H71" s="84"/>
      <c r="I71" s="106"/>
      <c r="J71" s="85"/>
      <c r="K71" s="85"/>
      <c r="L71" s="84"/>
      <c r="M71" s="84"/>
      <c r="N71" s="84"/>
      <c r="O71" s="84"/>
      <c r="P71" s="84"/>
      <c r="Q71" s="84"/>
      <c r="R71" s="84"/>
      <c r="S71" s="84"/>
      <c r="T71" s="84"/>
      <c r="U71" s="106"/>
      <c r="V71" s="84"/>
    </row>
    <row r="72" spans="1:27" ht="37.5">
      <c r="A72" s="73">
        <v>3</v>
      </c>
      <c r="B72" s="220" t="s">
        <v>69</v>
      </c>
      <c r="C72" s="80" t="s">
        <v>74</v>
      </c>
      <c r="D72" s="430" t="s">
        <v>64</v>
      </c>
      <c r="E72" s="431"/>
      <c r="F72" s="211" t="s">
        <v>864</v>
      </c>
      <c r="G72" s="83"/>
      <c r="H72" s="84"/>
      <c r="I72" s="106"/>
      <c r="J72" s="85"/>
      <c r="K72" s="85"/>
      <c r="L72" s="84"/>
      <c r="M72" s="84"/>
      <c r="N72" s="84"/>
      <c r="O72" s="84"/>
      <c r="P72" s="84"/>
      <c r="Q72" s="84"/>
      <c r="R72" s="84"/>
      <c r="S72" s="84"/>
      <c r="T72" s="84"/>
      <c r="U72" s="106"/>
      <c r="V72" s="84"/>
    </row>
    <row r="73" spans="1:27" ht="37.5">
      <c r="A73" s="73">
        <v>4</v>
      </c>
      <c r="B73" s="220" t="s">
        <v>69</v>
      </c>
      <c r="C73" s="80" t="s">
        <v>74</v>
      </c>
      <c r="D73" s="430" t="s">
        <v>865</v>
      </c>
      <c r="E73" s="431"/>
      <c r="F73" s="211" t="s">
        <v>866</v>
      </c>
      <c r="G73" s="83"/>
      <c r="H73" s="84"/>
      <c r="I73" s="106"/>
      <c r="J73" s="85"/>
      <c r="K73" s="85"/>
      <c r="L73" s="84"/>
      <c r="M73" s="84"/>
      <c r="N73" s="84"/>
      <c r="O73" s="84"/>
      <c r="P73" s="84"/>
      <c r="Q73" s="84"/>
      <c r="R73" s="84"/>
      <c r="S73" s="84"/>
      <c r="T73" s="84"/>
      <c r="U73" s="106"/>
      <c r="V73" s="84"/>
    </row>
    <row r="74" spans="1:27" ht="37.5">
      <c r="A74" s="73">
        <v>5</v>
      </c>
      <c r="B74" s="220" t="s">
        <v>77</v>
      </c>
      <c r="C74" s="80" t="s">
        <v>75</v>
      </c>
      <c r="D74" s="430" t="s">
        <v>86</v>
      </c>
      <c r="E74" s="431"/>
      <c r="F74" s="211" t="s">
        <v>867</v>
      </c>
      <c r="G74" s="83"/>
      <c r="H74" s="84"/>
      <c r="I74" s="106"/>
      <c r="J74" s="85"/>
      <c r="K74" s="85"/>
      <c r="L74" s="84"/>
      <c r="M74" s="84"/>
      <c r="N74" s="84"/>
      <c r="O74" s="84"/>
      <c r="P74" s="84"/>
      <c r="Q74" s="84"/>
      <c r="R74" s="84"/>
      <c r="S74" s="84"/>
      <c r="T74" s="84"/>
      <c r="U74" s="106"/>
      <c r="V74" s="84"/>
    </row>
    <row r="75" spans="1:27" ht="56.25">
      <c r="A75" s="73">
        <v>6</v>
      </c>
      <c r="B75" s="220" t="s">
        <v>118</v>
      </c>
      <c r="C75" s="80" t="s">
        <v>108</v>
      </c>
      <c r="D75" s="430" t="s">
        <v>123</v>
      </c>
      <c r="E75" s="431"/>
      <c r="F75" s="211" t="s">
        <v>868</v>
      </c>
      <c r="G75" s="83"/>
      <c r="H75" s="84"/>
      <c r="I75" s="106"/>
      <c r="J75" s="85"/>
      <c r="K75" s="85"/>
      <c r="L75" s="84"/>
      <c r="M75" s="84"/>
      <c r="N75" s="84"/>
      <c r="O75" s="84"/>
      <c r="P75" s="84"/>
      <c r="Q75" s="84"/>
      <c r="R75" s="84"/>
      <c r="S75" s="84"/>
      <c r="T75" s="84"/>
      <c r="U75" s="106"/>
      <c r="V75" s="84"/>
    </row>
  </sheetData>
  <mergeCells count="130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28000000000000003" right="0.118110236220472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  <rowBreaks count="2" manualBreakCount="2">
    <brk id="30" max="21" man="1"/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view="pageBreakPreview" zoomScale="70" zoomScaleNormal="53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36" sqref="U36"/>
    </sheetView>
  </sheetViews>
  <sheetFormatPr defaultRowHeight="15"/>
  <cols>
    <col min="1" max="1" width="7" customWidth="1"/>
    <col min="2" max="2" width="13.42578125" style="72" customWidth="1"/>
    <col min="3" max="3" width="13.28515625" customWidth="1"/>
    <col min="4" max="4" width="14.140625" customWidth="1"/>
    <col min="5" max="5" width="4.140625" style="155" customWidth="1"/>
    <col min="6" max="6" width="28.42578125" style="71" customWidth="1"/>
    <col min="7" max="7" width="25.5703125" style="72" customWidth="1"/>
    <col min="8" max="8" width="10.5703125" customWidth="1"/>
    <col min="9" max="9" width="3.85546875" style="198" hidden="1" customWidth="1"/>
    <col min="10" max="10" width="12.85546875" style="66" customWidth="1"/>
    <col min="11" max="11" width="12.28515625" style="66" customWidth="1"/>
    <col min="12" max="20" width="4.7109375" customWidth="1"/>
    <col min="21" max="21" width="8.85546875" style="100" customWidth="1"/>
    <col min="22" max="22" width="17.28515625" customWidth="1"/>
  </cols>
  <sheetData>
    <row r="1" spans="1:22" ht="35.25" customHeight="1">
      <c r="A1" s="404" t="s">
        <v>19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6"/>
    </row>
    <row r="2" spans="1:22" ht="18.75">
      <c r="A2" s="407" t="s">
        <v>964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</row>
    <row r="3" spans="1:22" ht="18.75">
      <c r="A3" s="408" t="s">
        <v>1039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10"/>
      <c r="V3" s="169" t="str">
        <f>Summary!V3</f>
        <v>Date:-28.02.2015</v>
      </c>
    </row>
    <row r="4" spans="1:22" ht="45" customHeight="1">
      <c r="A4" s="411" t="s">
        <v>1156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 t="s">
        <v>36</v>
      </c>
      <c r="P4" s="411"/>
      <c r="Q4" s="411"/>
      <c r="R4" s="411"/>
      <c r="S4" s="411"/>
      <c r="T4" s="411"/>
      <c r="U4" s="411"/>
      <c r="V4" s="411"/>
    </row>
    <row r="5" spans="1:22" ht="21" customHeight="1">
      <c r="A5" s="435" t="s">
        <v>0</v>
      </c>
      <c r="B5" s="437" t="s">
        <v>1</v>
      </c>
      <c r="C5" s="435" t="s">
        <v>2</v>
      </c>
      <c r="D5" s="435" t="s">
        <v>3</v>
      </c>
      <c r="E5" s="435" t="s">
        <v>0</v>
      </c>
      <c r="F5" s="437" t="s">
        <v>4</v>
      </c>
      <c r="G5" s="438" t="s">
        <v>5</v>
      </c>
      <c r="H5" s="435" t="s">
        <v>940</v>
      </c>
      <c r="I5" s="436" t="s">
        <v>16</v>
      </c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5" t="s">
        <v>943</v>
      </c>
      <c r="V5" s="434" t="s">
        <v>14</v>
      </c>
    </row>
    <row r="6" spans="1:22" ht="33.75" customHeight="1">
      <c r="A6" s="435"/>
      <c r="B6" s="437"/>
      <c r="C6" s="435"/>
      <c r="D6" s="435"/>
      <c r="E6" s="435"/>
      <c r="F6" s="437"/>
      <c r="G6" s="439"/>
      <c r="H6" s="435"/>
      <c r="I6" s="435" t="s">
        <v>7</v>
      </c>
      <c r="J6" s="435" t="s">
        <v>898</v>
      </c>
      <c r="K6" s="435" t="s">
        <v>899</v>
      </c>
      <c r="L6" s="436" t="s">
        <v>15</v>
      </c>
      <c r="M6" s="435" t="s">
        <v>10</v>
      </c>
      <c r="N6" s="435" t="s">
        <v>9</v>
      </c>
      <c r="O6" s="435" t="s">
        <v>30</v>
      </c>
      <c r="P6" s="435"/>
      <c r="Q6" s="435" t="s">
        <v>18</v>
      </c>
      <c r="R6" s="435"/>
      <c r="S6" s="435" t="s">
        <v>13</v>
      </c>
      <c r="T6" s="435" t="s">
        <v>8</v>
      </c>
      <c r="U6" s="435"/>
      <c r="V6" s="434"/>
    </row>
    <row r="7" spans="1:22" ht="63.75" customHeight="1">
      <c r="A7" s="435"/>
      <c r="B7" s="437"/>
      <c r="C7" s="435"/>
      <c r="D7" s="435"/>
      <c r="E7" s="435"/>
      <c r="F7" s="437"/>
      <c r="G7" s="440"/>
      <c r="H7" s="435"/>
      <c r="I7" s="435"/>
      <c r="J7" s="435"/>
      <c r="K7" s="435"/>
      <c r="L7" s="436"/>
      <c r="M7" s="435"/>
      <c r="N7" s="435"/>
      <c r="O7" s="293" t="s">
        <v>11</v>
      </c>
      <c r="P7" s="293" t="s">
        <v>12</v>
      </c>
      <c r="Q7" s="293" t="s">
        <v>11</v>
      </c>
      <c r="R7" s="293" t="s">
        <v>12</v>
      </c>
      <c r="S7" s="435"/>
      <c r="T7" s="435"/>
      <c r="U7" s="435"/>
      <c r="V7" s="434"/>
    </row>
    <row r="8" spans="1:22" ht="48.75" customHeight="1">
      <c r="A8" s="422">
        <v>1</v>
      </c>
      <c r="B8" s="423" t="s">
        <v>91</v>
      </c>
      <c r="C8" s="442" t="s">
        <v>92</v>
      </c>
      <c r="D8" s="292" t="s">
        <v>92</v>
      </c>
      <c r="E8" s="267">
        <v>1</v>
      </c>
      <c r="F8" s="287" t="s">
        <v>475</v>
      </c>
      <c r="G8" s="423" t="s">
        <v>835</v>
      </c>
      <c r="H8" s="429">
        <v>198.08</v>
      </c>
      <c r="I8" s="266"/>
      <c r="J8" s="417"/>
      <c r="K8" s="417"/>
      <c r="L8" s="228"/>
      <c r="M8" s="228"/>
      <c r="N8" s="228"/>
      <c r="O8" s="228"/>
      <c r="P8" s="228">
        <v>1</v>
      </c>
      <c r="Q8" s="230"/>
      <c r="R8" s="230"/>
      <c r="S8" s="230"/>
      <c r="T8" s="230"/>
      <c r="U8" s="441">
        <v>11.66</v>
      </c>
      <c r="V8" s="77"/>
    </row>
    <row r="9" spans="1:22" ht="35.1" customHeight="1">
      <c r="A9" s="422"/>
      <c r="B9" s="423"/>
      <c r="C9" s="442"/>
      <c r="D9" s="292" t="s">
        <v>92</v>
      </c>
      <c r="E9" s="267">
        <v>2</v>
      </c>
      <c r="F9" s="287" t="s">
        <v>476</v>
      </c>
      <c r="G9" s="423"/>
      <c r="H9" s="429"/>
      <c r="I9" s="266">
        <v>1</v>
      </c>
      <c r="J9" s="417"/>
      <c r="K9" s="417"/>
      <c r="L9" s="229"/>
      <c r="M9" s="231"/>
      <c r="N9" s="229"/>
      <c r="O9" s="230"/>
      <c r="P9" s="230"/>
      <c r="Q9" s="230"/>
      <c r="R9" s="230"/>
      <c r="S9" s="230"/>
      <c r="T9" s="230"/>
      <c r="U9" s="441"/>
      <c r="V9" s="77"/>
    </row>
    <row r="10" spans="1:22" ht="35.1" customHeight="1">
      <c r="A10" s="422"/>
      <c r="B10" s="423"/>
      <c r="C10" s="442"/>
      <c r="D10" s="292" t="s">
        <v>94</v>
      </c>
      <c r="E10" s="267">
        <v>3</v>
      </c>
      <c r="F10" s="287" t="s">
        <v>477</v>
      </c>
      <c r="G10" s="423"/>
      <c r="H10" s="429"/>
      <c r="I10" s="266">
        <v>1</v>
      </c>
      <c r="J10" s="417"/>
      <c r="K10" s="417"/>
      <c r="L10" s="230"/>
      <c r="M10" s="232"/>
      <c r="N10" s="230"/>
      <c r="O10" s="230"/>
      <c r="P10" s="230"/>
      <c r="Q10" s="230"/>
      <c r="R10" s="230"/>
      <c r="S10" s="230"/>
      <c r="T10" s="230"/>
      <c r="U10" s="441"/>
      <c r="V10" s="77"/>
    </row>
    <row r="11" spans="1:22" ht="44.25" customHeight="1">
      <c r="A11" s="422"/>
      <c r="B11" s="423"/>
      <c r="C11" s="442"/>
      <c r="D11" s="292" t="s">
        <v>94</v>
      </c>
      <c r="E11" s="267">
        <v>4</v>
      </c>
      <c r="F11" s="287" t="s">
        <v>478</v>
      </c>
      <c r="G11" s="423"/>
      <c r="H11" s="429"/>
      <c r="I11" s="266">
        <v>1</v>
      </c>
      <c r="J11" s="417"/>
      <c r="K11" s="417"/>
      <c r="L11" s="230"/>
      <c r="M11" s="232"/>
      <c r="N11" s="230"/>
      <c r="O11" s="230"/>
      <c r="P11" s="230"/>
      <c r="Q11" s="230"/>
      <c r="R11" s="230"/>
      <c r="S11" s="230"/>
      <c r="T11" s="230"/>
      <c r="U11" s="441"/>
      <c r="V11" s="77"/>
    </row>
    <row r="12" spans="1:22" ht="35.1" customHeight="1">
      <c r="A12" s="267">
        <v>2</v>
      </c>
      <c r="B12" s="283" t="s">
        <v>1009</v>
      </c>
      <c r="C12" s="442" t="s">
        <v>92</v>
      </c>
      <c r="D12" s="292" t="s">
        <v>95</v>
      </c>
      <c r="E12" s="267">
        <v>1</v>
      </c>
      <c r="F12" s="287" t="s">
        <v>479</v>
      </c>
      <c r="G12" s="292" t="s">
        <v>1013</v>
      </c>
      <c r="H12" s="270">
        <v>53.45</v>
      </c>
      <c r="I12" s="266">
        <v>1</v>
      </c>
      <c r="J12" s="417"/>
      <c r="K12" s="417"/>
      <c r="L12" s="230"/>
      <c r="M12" s="232"/>
      <c r="N12" s="230"/>
      <c r="O12" s="230"/>
      <c r="P12" s="230"/>
      <c r="Q12" s="230"/>
      <c r="R12" s="230"/>
      <c r="S12" s="230"/>
      <c r="T12" s="230"/>
      <c r="U12" s="296"/>
      <c r="V12" s="77"/>
    </row>
    <row r="13" spans="1:22" ht="35.1" customHeight="1">
      <c r="A13" s="267">
        <v>3</v>
      </c>
      <c r="B13" s="283" t="s">
        <v>1010</v>
      </c>
      <c r="C13" s="442"/>
      <c r="D13" s="292" t="s">
        <v>95</v>
      </c>
      <c r="E13" s="267">
        <v>1</v>
      </c>
      <c r="F13" s="287" t="s">
        <v>480</v>
      </c>
      <c r="G13" s="292" t="s">
        <v>1014</v>
      </c>
      <c r="H13" s="270">
        <v>53.49</v>
      </c>
      <c r="I13" s="266"/>
      <c r="J13" s="417"/>
      <c r="K13" s="417"/>
      <c r="L13" s="228"/>
      <c r="M13" s="228"/>
      <c r="N13" s="228"/>
      <c r="O13" s="228"/>
      <c r="P13" s="228"/>
      <c r="Q13" s="228"/>
      <c r="R13" s="226">
        <v>1</v>
      </c>
      <c r="S13" s="230"/>
      <c r="T13" s="230"/>
      <c r="U13" s="296">
        <v>19.23</v>
      </c>
      <c r="V13" s="77"/>
    </row>
    <row r="14" spans="1:22" ht="43.5" customHeight="1">
      <c r="A14" s="267">
        <v>4</v>
      </c>
      <c r="B14" s="283" t="s">
        <v>1011</v>
      </c>
      <c r="C14" s="442"/>
      <c r="D14" s="292" t="s">
        <v>95</v>
      </c>
      <c r="E14" s="267">
        <v>1</v>
      </c>
      <c r="F14" s="287" t="s">
        <v>481</v>
      </c>
      <c r="G14" s="292" t="s">
        <v>1015</v>
      </c>
      <c r="H14" s="270">
        <v>53.52</v>
      </c>
      <c r="I14" s="266">
        <v>1</v>
      </c>
      <c r="J14" s="417"/>
      <c r="K14" s="417"/>
      <c r="L14" s="230"/>
      <c r="M14" s="232"/>
      <c r="N14" s="230"/>
      <c r="O14" s="230"/>
      <c r="P14" s="230"/>
      <c r="Q14" s="230"/>
      <c r="R14" s="230"/>
      <c r="S14" s="230"/>
      <c r="T14" s="230"/>
      <c r="U14" s="296"/>
      <c r="V14" s="77"/>
    </row>
    <row r="15" spans="1:22" ht="47.25" customHeight="1">
      <c r="A15" s="267">
        <v>5</v>
      </c>
      <c r="B15" s="283" t="s">
        <v>1012</v>
      </c>
      <c r="C15" s="442"/>
      <c r="D15" s="292" t="s">
        <v>95</v>
      </c>
      <c r="E15" s="267">
        <v>1</v>
      </c>
      <c r="F15" s="287" t="s">
        <v>482</v>
      </c>
      <c r="G15" s="292" t="s">
        <v>1014</v>
      </c>
      <c r="H15" s="270">
        <v>53.52</v>
      </c>
      <c r="I15" s="266"/>
      <c r="J15" s="417"/>
      <c r="K15" s="417"/>
      <c r="L15" s="228"/>
      <c r="M15" s="228"/>
      <c r="N15" s="228"/>
      <c r="O15" s="228"/>
      <c r="P15" s="228"/>
      <c r="Q15" s="226">
        <v>1</v>
      </c>
      <c r="R15" s="230"/>
      <c r="S15" s="230"/>
      <c r="T15" s="230"/>
      <c r="U15" s="296">
        <v>19.18</v>
      </c>
      <c r="V15" s="77"/>
    </row>
    <row r="16" spans="1:22" ht="45.75" customHeight="1">
      <c r="A16" s="267">
        <v>6</v>
      </c>
      <c r="B16" s="283" t="s">
        <v>1041</v>
      </c>
      <c r="C16" s="442"/>
      <c r="D16" s="292" t="s">
        <v>95</v>
      </c>
      <c r="E16" s="267">
        <v>1</v>
      </c>
      <c r="F16" s="287" t="s">
        <v>483</v>
      </c>
      <c r="G16" s="292" t="s">
        <v>1016</v>
      </c>
      <c r="H16" s="270">
        <v>53.52</v>
      </c>
      <c r="I16" s="266"/>
      <c r="J16" s="417"/>
      <c r="K16" s="417"/>
      <c r="L16" s="228"/>
      <c r="M16" s="228"/>
      <c r="N16" s="228"/>
      <c r="O16" s="228"/>
      <c r="P16" s="226">
        <v>1</v>
      </c>
      <c r="Q16" s="230"/>
      <c r="R16" s="230"/>
      <c r="S16" s="230"/>
      <c r="T16" s="230"/>
      <c r="U16" s="296">
        <v>12.93</v>
      </c>
      <c r="V16" s="77"/>
    </row>
    <row r="17" spans="1:22" ht="40.5" customHeight="1">
      <c r="A17" s="267">
        <v>7</v>
      </c>
      <c r="B17" s="283" t="s">
        <v>1017</v>
      </c>
      <c r="C17" s="442" t="s">
        <v>92</v>
      </c>
      <c r="D17" s="292" t="s">
        <v>96</v>
      </c>
      <c r="E17" s="267">
        <v>1</v>
      </c>
      <c r="F17" s="287" t="s">
        <v>484</v>
      </c>
      <c r="G17" s="292" t="s">
        <v>1021</v>
      </c>
      <c r="H17" s="270">
        <v>53.99</v>
      </c>
      <c r="I17" s="266"/>
      <c r="J17" s="417"/>
      <c r="K17" s="417"/>
      <c r="L17" s="228"/>
      <c r="M17" s="226">
        <v>1</v>
      </c>
      <c r="N17" s="230"/>
      <c r="O17" s="230"/>
      <c r="P17" s="230"/>
      <c r="Q17" s="230"/>
      <c r="R17" s="230"/>
      <c r="S17" s="230"/>
      <c r="T17" s="230"/>
      <c r="U17" s="296"/>
      <c r="V17" s="77"/>
    </row>
    <row r="18" spans="1:22" ht="35.1" customHeight="1">
      <c r="A18" s="267">
        <v>8</v>
      </c>
      <c r="B18" s="283" t="s">
        <v>1018</v>
      </c>
      <c r="C18" s="442"/>
      <c r="D18" s="292" t="s">
        <v>97</v>
      </c>
      <c r="E18" s="267">
        <v>1</v>
      </c>
      <c r="F18" s="287" t="s">
        <v>485</v>
      </c>
      <c r="G18" s="292" t="s">
        <v>1022</v>
      </c>
      <c r="H18" s="270">
        <v>53.37</v>
      </c>
      <c r="I18" s="266"/>
      <c r="J18" s="417"/>
      <c r="K18" s="417"/>
      <c r="L18" s="233"/>
      <c r="M18" s="233"/>
      <c r="N18" s="233"/>
      <c r="O18" s="233"/>
      <c r="P18" s="233">
        <v>1</v>
      </c>
      <c r="Q18" s="230"/>
      <c r="R18" s="230"/>
      <c r="S18" s="230"/>
      <c r="T18" s="230"/>
      <c r="U18" s="296">
        <v>18.37</v>
      </c>
      <c r="V18" s="77"/>
    </row>
    <row r="19" spans="1:22" ht="42.75" customHeight="1">
      <c r="A19" s="267">
        <v>9</v>
      </c>
      <c r="B19" s="283" t="s">
        <v>1019</v>
      </c>
      <c r="C19" s="442"/>
      <c r="D19" s="292" t="s">
        <v>97</v>
      </c>
      <c r="E19" s="267">
        <v>1</v>
      </c>
      <c r="F19" s="287" t="s">
        <v>486</v>
      </c>
      <c r="G19" s="292" t="s">
        <v>1021</v>
      </c>
      <c r="H19" s="270">
        <v>53.2</v>
      </c>
      <c r="I19" s="266"/>
      <c r="J19" s="417"/>
      <c r="K19" s="417"/>
      <c r="L19" s="233"/>
      <c r="M19" s="233">
        <v>1</v>
      </c>
      <c r="N19" s="230"/>
      <c r="O19" s="230"/>
      <c r="P19" s="230"/>
      <c r="Q19" s="230"/>
      <c r="R19" s="230"/>
      <c r="S19" s="230"/>
      <c r="T19" s="230"/>
      <c r="U19" s="296">
        <v>4.76</v>
      </c>
      <c r="V19" s="77"/>
    </row>
    <row r="20" spans="1:22" ht="47.25" customHeight="1">
      <c r="A20" s="267">
        <v>10</v>
      </c>
      <c r="B20" s="283" t="s">
        <v>1020</v>
      </c>
      <c r="C20" s="442"/>
      <c r="D20" s="292" t="s">
        <v>97</v>
      </c>
      <c r="E20" s="267">
        <v>1</v>
      </c>
      <c r="F20" s="287" t="s">
        <v>487</v>
      </c>
      <c r="G20" s="292" t="s">
        <v>1023</v>
      </c>
      <c r="H20" s="270">
        <v>53.2</v>
      </c>
      <c r="I20" s="266"/>
      <c r="J20" s="417"/>
      <c r="K20" s="417"/>
      <c r="L20" s="233"/>
      <c r="M20" s="233"/>
      <c r="N20" s="233"/>
      <c r="O20" s="233"/>
      <c r="P20" s="233">
        <v>1</v>
      </c>
      <c r="Q20" s="230"/>
      <c r="R20" s="230"/>
      <c r="S20" s="230"/>
      <c r="T20" s="230"/>
      <c r="U20" s="296">
        <v>13.56</v>
      </c>
      <c r="V20" s="77"/>
    </row>
    <row r="21" spans="1:22" ht="35.1" customHeight="1">
      <c r="A21" s="422">
        <v>11</v>
      </c>
      <c r="B21" s="423" t="s">
        <v>93</v>
      </c>
      <c r="C21" s="442" t="s">
        <v>92</v>
      </c>
      <c r="D21" s="292" t="s">
        <v>98</v>
      </c>
      <c r="E21" s="267">
        <v>1</v>
      </c>
      <c r="F21" s="287" t="s">
        <v>488</v>
      </c>
      <c r="G21" s="423" t="s">
        <v>791</v>
      </c>
      <c r="H21" s="429">
        <v>150.69999999999999</v>
      </c>
      <c r="I21" s="266">
        <v>1</v>
      </c>
      <c r="J21" s="417"/>
      <c r="K21" s="417"/>
      <c r="L21" s="230"/>
      <c r="M21" s="232"/>
      <c r="N21" s="230"/>
      <c r="O21" s="230"/>
      <c r="P21" s="230"/>
      <c r="Q21" s="230"/>
      <c r="R21" s="230"/>
      <c r="S21" s="230"/>
      <c r="T21" s="230"/>
      <c r="U21" s="441"/>
      <c r="V21" s="77"/>
    </row>
    <row r="22" spans="1:22" ht="42.75" customHeight="1">
      <c r="A22" s="422"/>
      <c r="B22" s="423"/>
      <c r="C22" s="442"/>
      <c r="D22" s="292" t="s">
        <v>98</v>
      </c>
      <c r="E22" s="267">
        <v>2</v>
      </c>
      <c r="F22" s="287" t="s">
        <v>489</v>
      </c>
      <c r="G22" s="423"/>
      <c r="H22" s="429"/>
      <c r="I22" s="266">
        <v>1</v>
      </c>
      <c r="J22" s="417"/>
      <c r="K22" s="417"/>
      <c r="L22" s="230"/>
      <c r="M22" s="232"/>
      <c r="N22" s="230"/>
      <c r="O22" s="230"/>
      <c r="P22" s="230"/>
      <c r="Q22" s="230"/>
      <c r="R22" s="230"/>
      <c r="S22" s="230"/>
      <c r="T22" s="230"/>
      <c r="U22" s="441"/>
      <c r="V22" s="77"/>
    </row>
    <row r="23" spans="1:22" ht="47.25" customHeight="1">
      <c r="A23" s="422"/>
      <c r="B23" s="423"/>
      <c r="C23" s="442"/>
      <c r="D23" s="292" t="s">
        <v>98</v>
      </c>
      <c r="E23" s="267">
        <v>3</v>
      </c>
      <c r="F23" s="287" t="s">
        <v>490</v>
      </c>
      <c r="G23" s="423"/>
      <c r="H23" s="429"/>
      <c r="I23" s="266">
        <v>1</v>
      </c>
      <c r="J23" s="417"/>
      <c r="K23" s="417"/>
      <c r="L23" s="230"/>
      <c r="M23" s="232"/>
      <c r="N23" s="230"/>
      <c r="O23" s="230"/>
      <c r="P23" s="230"/>
      <c r="Q23" s="230"/>
      <c r="R23" s="230"/>
      <c r="S23" s="230"/>
      <c r="T23" s="230"/>
      <c r="U23" s="441"/>
      <c r="V23" s="77"/>
    </row>
    <row r="24" spans="1:22" ht="35.1" customHeight="1">
      <c r="A24" s="267">
        <v>12</v>
      </c>
      <c r="B24" s="283" t="s">
        <v>1024</v>
      </c>
      <c r="C24" s="442" t="s">
        <v>99</v>
      </c>
      <c r="D24" s="292" t="s">
        <v>100</v>
      </c>
      <c r="E24" s="267">
        <v>1</v>
      </c>
      <c r="F24" s="287" t="s">
        <v>101</v>
      </c>
      <c r="G24" s="292" t="s">
        <v>888</v>
      </c>
      <c r="H24" s="270">
        <v>53.65</v>
      </c>
      <c r="I24" s="266"/>
      <c r="J24" s="417"/>
      <c r="K24" s="417"/>
      <c r="L24" s="230"/>
      <c r="M24" s="232"/>
      <c r="N24" s="230"/>
      <c r="O24" s="230"/>
      <c r="P24" s="230"/>
      <c r="Q24" s="230"/>
      <c r="R24" s="230"/>
      <c r="S24" s="230"/>
      <c r="T24" s="230"/>
      <c r="U24" s="296"/>
      <c r="V24" s="77"/>
    </row>
    <row r="25" spans="1:22" ht="39" customHeight="1">
      <c r="A25" s="267">
        <v>13</v>
      </c>
      <c r="B25" s="283" t="s">
        <v>1025</v>
      </c>
      <c r="C25" s="442"/>
      <c r="D25" s="292" t="s">
        <v>100</v>
      </c>
      <c r="E25" s="267">
        <v>1</v>
      </c>
      <c r="F25" s="287" t="s">
        <v>102</v>
      </c>
      <c r="G25" s="292" t="s">
        <v>1028</v>
      </c>
      <c r="H25" s="270">
        <v>53.65</v>
      </c>
      <c r="I25" s="266"/>
      <c r="J25" s="417"/>
      <c r="K25" s="417"/>
      <c r="L25" s="228"/>
      <c r="M25" s="226"/>
      <c r="N25" s="228"/>
      <c r="O25" s="228"/>
      <c r="P25" s="228"/>
      <c r="Q25" s="228"/>
      <c r="R25" s="228">
        <v>1</v>
      </c>
      <c r="S25" s="230"/>
      <c r="T25" s="230"/>
      <c r="U25" s="337">
        <v>18.8</v>
      </c>
      <c r="V25" s="77"/>
    </row>
    <row r="26" spans="1:22" ht="35.1" customHeight="1">
      <c r="A26" s="267">
        <v>14</v>
      </c>
      <c r="B26" s="283" t="s">
        <v>1026</v>
      </c>
      <c r="C26" s="442"/>
      <c r="D26" s="292" t="s">
        <v>100</v>
      </c>
      <c r="E26" s="267">
        <v>1</v>
      </c>
      <c r="F26" s="287" t="s">
        <v>103</v>
      </c>
      <c r="G26" s="292" t="s">
        <v>888</v>
      </c>
      <c r="H26" s="270">
        <v>53.65</v>
      </c>
      <c r="I26" s="266"/>
      <c r="J26" s="417"/>
      <c r="K26" s="417"/>
      <c r="L26" s="230"/>
      <c r="M26" s="232"/>
      <c r="N26" s="230"/>
      <c r="O26" s="230"/>
      <c r="P26" s="230"/>
      <c r="Q26" s="230"/>
      <c r="R26" s="230"/>
      <c r="S26" s="230"/>
      <c r="T26" s="230"/>
      <c r="U26" s="342"/>
      <c r="V26" s="77"/>
    </row>
    <row r="27" spans="1:22" ht="35.1" customHeight="1">
      <c r="A27" s="267">
        <v>15</v>
      </c>
      <c r="B27" s="283" t="s">
        <v>1027</v>
      </c>
      <c r="C27" s="442"/>
      <c r="D27" s="292" t="s">
        <v>100</v>
      </c>
      <c r="E27" s="267">
        <v>1</v>
      </c>
      <c r="F27" s="287" t="s">
        <v>104</v>
      </c>
      <c r="G27" s="292" t="s">
        <v>888</v>
      </c>
      <c r="H27" s="270">
        <v>53.65</v>
      </c>
      <c r="I27" s="266"/>
      <c r="J27" s="417"/>
      <c r="K27" s="417"/>
      <c r="L27" s="230"/>
      <c r="M27" s="232"/>
      <c r="N27" s="230"/>
      <c r="O27" s="230"/>
      <c r="P27" s="230"/>
      <c r="Q27" s="230"/>
      <c r="R27" s="230"/>
      <c r="S27" s="230"/>
      <c r="T27" s="230"/>
      <c r="U27" s="296"/>
      <c r="V27" s="77"/>
    </row>
    <row r="28" spans="1:22" ht="35.1" customHeight="1">
      <c r="A28" s="422">
        <v>16</v>
      </c>
      <c r="B28" s="423" t="s">
        <v>115</v>
      </c>
      <c r="C28" s="442" t="s">
        <v>99</v>
      </c>
      <c r="D28" s="292" t="s">
        <v>105</v>
      </c>
      <c r="E28" s="267">
        <v>1</v>
      </c>
      <c r="F28" s="287" t="s">
        <v>491</v>
      </c>
      <c r="G28" s="423" t="s">
        <v>888</v>
      </c>
      <c r="H28" s="429">
        <v>251.29</v>
      </c>
      <c r="I28" s="266"/>
      <c r="J28" s="417"/>
      <c r="K28" s="417"/>
      <c r="L28" s="230"/>
      <c r="M28" s="232"/>
      <c r="N28" s="230"/>
      <c r="O28" s="230"/>
      <c r="P28" s="230"/>
      <c r="Q28" s="230"/>
      <c r="R28" s="230"/>
      <c r="S28" s="230"/>
      <c r="T28" s="230"/>
      <c r="U28" s="441"/>
      <c r="V28" s="77"/>
    </row>
    <row r="29" spans="1:22" ht="35.1" customHeight="1">
      <c r="A29" s="422"/>
      <c r="B29" s="423"/>
      <c r="C29" s="442"/>
      <c r="D29" s="292" t="s">
        <v>105</v>
      </c>
      <c r="E29" s="267">
        <v>2</v>
      </c>
      <c r="F29" s="287" t="s">
        <v>492</v>
      </c>
      <c r="G29" s="423"/>
      <c r="H29" s="429"/>
      <c r="I29" s="266"/>
      <c r="J29" s="417"/>
      <c r="K29" s="417"/>
      <c r="L29" s="230"/>
      <c r="M29" s="232"/>
      <c r="N29" s="230"/>
      <c r="O29" s="230"/>
      <c r="P29" s="230"/>
      <c r="Q29" s="230"/>
      <c r="R29" s="230"/>
      <c r="S29" s="230"/>
      <c r="T29" s="230"/>
      <c r="U29" s="441"/>
      <c r="V29" s="77"/>
    </row>
    <row r="30" spans="1:22" ht="44.25" customHeight="1">
      <c r="A30" s="422"/>
      <c r="B30" s="423"/>
      <c r="C30" s="442"/>
      <c r="D30" s="292" t="s">
        <v>106</v>
      </c>
      <c r="E30" s="267">
        <v>3</v>
      </c>
      <c r="F30" s="287" t="s">
        <v>493</v>
      </c>
      <c r="G30" s="423"/>
      <c r="H30" s="429"/>
      <c r="I30" s="266"/>
      <c r="J30" s="417"/>
      <c r="K30" s="417"/>
      <c r="L30" s="230"/>
      <c r="M30" s="232"/>
      <c r="N30" s="230"/>
      <c r="O30" s="230"/>
      <c r="P30" s="230"/>
      <c r="Q30" s="230"/>
      <c r="R30" s="230"/>
      <c r="S30" s="230"/>
      <c r="T30" s="230"/>
      <c r="U30" s="441"/>
      <c r="V30" s="77"/>
    </row>
    <row r="31" spans="1:22" ht="35.1" customHeight="1">
      <c r="A31" s="422"/>
      <c r="B31" s="423"/>
      <c r="C31" s="442"/>
      <c r="D31" s="292" t="s">
        <v>106</v>
      </c>
      <c r="E31" s="267">
        <v>4</v>
      </c>
      <c r="F31" s="287" t="s">
        <v>494</v>
      </c>
      <c r="G31" s="423"/>
      <c r="H31" s="429"/>
      <c r="I31" s="266"/>
      <c r="J31" s="417"/>
      <c r="K31" s="417"/>
      <c r="L31" s="230"/>
      <c r="M31" s="232"/>
      <c r="N31" s="230"/>
      <c r="O31" s="230"/>
      <c r="P31" s="230"/>
      <c r="Q31" s="230"/>
      <c r="R31" s="230"/>
      <c r="S31" s="230"/>
      <c r="T31" s="230"/>
      <c r="U31" s="441"/>
      <c r="V31" s="77"/>
    </row>
    <row r="32" spans="1:22" ht="35.1" customHeight="1">
      <c r="A32" s="422"/>
      <c r="B32" s="423"/>
      <c r="C32" s="442"/>
      <c r="D32" s="292" t="s">
        <v>107</v>
      </c>
      <c r="E32" s="267">
        <v>5</v>
      </c>
      <c r="F32" s="287" t="s">
        <v>495</v>
      </c>
      <c r="G32" s="423"/>
      <c r="H32" s="429"/>
      <c r="I32" s="266"/>
      <c r="J32" s="417"/>
      <c r="K32" s="417"/>
      <c r="L32" s="230"/>
      <c r="M32" s="232"/>
      <c r="N32" s="230"/>
      <c r="O32" s="230"/>
      <c r="P32" s="230"/>
      <c r="Q32" s="230"/>
      <c r="R32" s="230"/>
      <c r="S32" s="230"/>
      <c r="T32" s="230"/>
      <c r="U32" s="441"/>
      <c r="V32" s="77"/>
    </row>
    <row r="33" spans="1:22" ht="48.75" customHeight="1">
      <c r="A33" s="267">
        <v>17</v>
      </c>
      <c r="B33" s="283" t="s">
        <v>1033</v>
      </c>
      <c r="C33" s="442" t="s">
        <v>108</v>
      </c>
      <c r="D33" s="292" t="s">
        <v>109</v>
      </c>
      <c r="E33" s="267">
        <v>1</v>
      </c>
      <c r="F33" s="287" t="s">
        <v>496</v>
      </c>
      <c r="G33" s="292" t="s">
        <v>1029</v>
      </c>
      <c r="H33" s="270">
        <v>52.39</v>
      </c>
      <c r="I33" s="266"/>
      <c r="J33" s="417"/>
      <c r="K33" s="266"/>
      <c r="L33" s="257"/>
      <c r="M33" s="257"/>
      <c r="N33" s="257"/>
      <c r="O33" s="257"/>
      <c r="P33" s="257">
        <v>1</v>
      </c>
      <c r="Q33" s="1"/>
      <c r="R33" s="1"/>
      <c r="S33" s="235"/>
      <c r="T33" s="235"/>
      <c r="U33" s="296">
        <v>16.72</v>
      </c>
      <c r="V33" s="67"/>
    </row>
    <row r="34" spans="1:22" ht="45.75" customHeight="1">
      <c r="A34" s="267">
        <v>18</v>
      </c>
      <c r="B34" s="283" t="s">
        <v>1034</v>
      </c>
      <c r="C34" s="442"/>
      <c r="D34" s="292" t="s">
        <v>109</v>
      </c>
      <c r="E34" s="267">
        <v>1</v>
      </c>
      <c r="F34" s="287" t="s">
        <v>497</v>
      </c>
      <c r="G34" s="292" t="s">
        <v>1030</v>
      </c>
      <c r="H34" s="270">
        <v>52.51</v>
      </c>
      <c r="I34" s="266"/>
      <c r="J34" s="417"/>
      <c r="K34" s="266"/>
      <c r="L34" s="257"/>
      <c r="M34" s="257"/>
      <c r="N34" s="257"/>
      <c r="O34" s="257"/>
      <c r="P34" s="257">
        <v>1</v>
      </c>
      <c r="Q34" s="234"/>
      <c r="R34" s="234"/>
      <c r="S34" s="235"/>
      <c r="T34" s="235"/>
      <c r="U34" s="296"/>
      <c r="V34" s="67"/>
    </row>
    <row r="35" spans="1:22" ht="41.25" customHeight="1">
      <c r="A35" s="267">
        <v>19</v>
      </c>
      <c r="B35" s="283" t="s">
        <v>1035</v>
      </c>
      <c r="C35" s="442"/>
      <c r="D35" s="292" t="s">
        <v>110</v>
      </c>
      <c r="E35" s="267">
        <v>1</v>
      </c>
      <c r="F35" s="287" t="s">
        <v>815</v>
      </c>
      <c r="G35" s="292" t="s">
        <v>1030</v>
      </c>
      <c r="H35" s="270">
        <v>52.08</v>
      </c>
      <c r="I35" s="266"/>
      <c r="J35" s="417"/>
      <c r="K35" s="266"/>
      <c r="L35" s="236"/>
      <c r="M35" s="236"/>
      <c r="N35" s="236"/>
      <c r="O35" s="236"/>
      <c r="P35" s="236">
        <v>1</v>
      </c>
      <c r="Q35" s="234"/>
      <c r="R35" s="234"/>
      <c r="S35" s="235"/>
      <c r="T35" s="235"/>
      <c r="U35" s="296">
        <v>11.98</v>
      </c>
      <c r="V35" s="67"/>
    </row>
    <row r="36" spans="1:22" ht="42.75" customHeight="1">
      <c r="A36" s="267">
        <v>20</v>
      </c>
      <c r="B36" s="283" t="s">
        <v>1036</v>
      </c>
      <c r="C36" s="442"/>
      <c r="D36" s="292" t="s">
        <v>110</v>
      </c>
      <c r="E36" s="267">
        <v>1</v>
      </c>
      <c r="F36" s="287" t="s">
        <v>498</v>
      </c>
      <c r="G36" s="292" t="s">
        <v>1031</v>
      </c>
      <c r="H36" s="270">
        <v>52.2</v>
      </c>
      <c r="I36" s="266"/>
      <c r="J36" s="417"/>
      <c r="K36" s="266"/>
      <c r="L36" s="236"/>
      <c r="M36" s="236"/>
      <c r="N36" s="236"/>
      <c r="O36" s="236"/>
      <c r="P36" s="236">
        <v>1</v>
      </c>
      <c r="Q36" s="234"/>
      <c r="R36" s="234"/>
      <c r="S36" s="235"/>
      <c r="T36" s="235"/>
      <c r="U36" s="296">
        <v>10.73</v>
      </c>
      <c r="V36" s="67"/>
    </row>
    <row r="37" spans="1:22" ht="47.25" customHeight="1">
      <c r="A37" s="267">
        <v>21</v>
      </c>
      <c r="B37" s="283" t="s">
        <v>1037</v>
      </c>
      <c r="C37" s="442"/>
      <c r="D37" s="292" t="s">
        <v>111</v>
      </c>
      <c r="E37" s="267">
        <v>1</v>
      </c>
      <c r="F37" s="287" t="s">
        <v>499</v>
      </c>
      <c r="G37" s="292" t="s">
        <v>1032</v>
      </c>
      <c r="H37" s="270">
        <v>51.87</v>
      </c>
      <c r="I37" s="266"/>
      <c r="J37" s="417"/>
      <c r="K37" s="266"/>
      <c r="L37" s="236"/>
      <c r="M37" s="236"/>
      <c r="N37" s="236"/>
      <c r="O37" s="236"/>
      <c r="P37" s="236"/>
      <c r="Q37" s="236"/>
      <c r="R37" s="236"/>
      <c r="S37" s="236">
        <v>1</v>
      </c>
      <c r="T37" s="235"/>
      <c r="U37" s="296">
        <v>35.99</v>
      </c>
      <c r="V37" s="67"/>
    </row>
    <row r="38" spans="1:22" ht="41.25" customHeight="1">
      <c r="A38" s="422">
        <v>22</v>
      </c>
      <c r="B38" s="423" t="s">
        <v>116</v>
      </c>
      <c r="C38" s="442" t="s">
        <v>108</v>
      </c>
      <c r="D38" s="292" t="s">
        <v>112</v>
      </c>
      <c r="E38" s="267">
        <v>1</v>
      </c>
      <c r="F38" s="287" t="s">
        <v>813</v>
      </c>
      <c r="G38" s="423" t="s">
        <v>944</v>
      </c>
      <c r="H38" s="429">
        <v>287.17</v>
      </c>
      <c r="I38" s="266"/>
      <c r="J38" s="417"/>
      <c r="K38" s="417"/>
      <c r="L38" s="227"/>
      <c r="M38" s="227"/>
      <c r="N38" s="227"/>
      <c r="O38" s="227"/>
      <c r="P38" s="227"/>
      <c r="Q38" s="227"/>
      <c r="R38" s="227"/>
      <c r="S38" s="227">
        <v>1</v>
      </c>
      <c r="T38" s="230"/>
      <c r="U38" s="441">
        <v>125.41</v>
      </c>
      <c r="V38" s="77"/>
    </row>
    <row r="39" spans="1:22" ht="35.1" customHeight="1">
      <c r="A39" s="422"/>
      <c r="B39" s="423"/>
      <c r="C39" s="442"/>
      <c r="D39" s="292" t="s">
        <v>113</v>
      </c>
      <c r="E39" s="267">
        <v>2</v>
      </c>
      <c r="F39" s="287" t="s">
        <v>500</v>
      </c>
      <c r="G39" s="423"/>
      <c r="H39" s="429"/>
      <c r="I39" s="295"/>
      <c r="J39" s="417"/>
      <c r="K39" s="417"/>
      <c r="L39" s="227"/>
      <c r="M39" s="227"/>
      <c r="N39" s="227"/>
      <c r="O39" s="227"/>
      <c r="P39" s="227"/>
      <c r="Q39" s="227"/>
      <c r="R39" s="227">
        <v>1</v>
      </c>
      <c r="S39" s="230"/>
      <c r="T39" s="230"/>
      <c r="U39" s="441"/>
      <c r="V39" s="77"/>
    </row>
    <row r="40" spans="1:22" ht="35.1" customHeight="1">
      <c r="A40" s="422"/>
      <c r="B40" s="423"/>
      <c r="C40" s="442"/>
      <c r="D40" s="292" t="s">
        <v>113</v>
      </c>
      <c r="E40" s="267">
        <v>3</v>
      </c>
      <c r="F40" s="287" t="s">
        <v>501</v>
      </c>
      <c r="G40" s="423"/>
      <c r="H40" s="429"/>
      <c r="I40" s="295"/>
      <c r="J40" s="417"/>
      <c r="K40" s="417"/>
      <c r="L40" s="227"/>
      <c r="M40" s="227"/>
      <c r="N40" s="227"/>
      <c r="O40" s="227"/>
      <c r="P40" s="227"/>
      <c r="Q40" s="227"/>
      <c r="R40" s="227">
        <v>1</v>
      </c>
      <c r="S40" s="230"/>
      <c r="T40" s="230"/>
      <c r="U40" s="441"/>
      <c r="V40" s="77"/>
    </row>
    <row r="41" spans="1:22" ht="35.1" customHeight="1">
      <c r="A41" s="422"/>
      <c r="B41" s="423"/>
      <c r="C41" s="442"/>
      <c r="D41" s="292" t="s">
        <v>113</v>
      </c>
      <c r="E41" s="267">
        <v>4</v>
      </c>
      <c r="F41" s="287" t="s">
        <v>502</v>
      </c>
      <c r="G41" s="423"/>
      <c r="H41" s="429"/>
      <c r="I41" s="295"/>
      <c r="J41" s="417"/>
      <c r="K41" s="417"/>
      <c r="L41" s="227"/>
      <c r="M41" s="227"/>
      <c r="N41" s="227"/>
      <c r="O41" s="227"/>
      <c r="P41" s="227"/>
      <c r="Q41" s="227"/>
      <c r="R41" s="227"/>
      <c r="S41" s="227">
        <v>1</v>
      </c>
      <c r="T41" s="230"/>
      <c r="U41" s="441"/>
      <c r="V41" s="77"/>
    </row>
    <row r="42" spans="1:22" ht="35.1" customHeight="1">
      <c r="A42" s="422"/>
      <c r="B42" s="423"/>
      <c r="C42" s="442"/>
      <c r="D42" s="292" t="s">
        <v>114</v>
      </c>
      <c r="E42" s="267">
        <v>5</v>
      </c>
      <c r="F42" s="287" t="s">
        <v>503</v>
      </c>
      <c r="G42" s="423"/>
      <c r="H42" s="429"/>
      <c r="I42" s="266">
        <v>1</v>
      </c>
      <c r="J42" s="417"/>
      <c r="K42" s="417"/>
      <c r="L42" s="295"/>
      <c r="M42" s="232"/>
      <c r="N42" s="230"/>
      <c r="O42" s="230"/>
      <c r="P42" s="230"/>
      <c r="Q42" s="230"/>
      <c r="R42" s="230"/>
      <c r="S42" s="230"/>
      <c r="T42" s="230"/>
      <c r="U42" s="441"/>
      <c r="V42" s="77"/>
    </row>
    <row r="43" spans="1:22" ht="35.1" customHeight="1">
      <c r="A43" s="422"/>
      <c r="B43" s="423"/>
      <c r="C43" s="442"/>
      <c r="D43" s="292" t="s">
        <v>114</v>
      </c>
      <c r="E43" s="267">
        <v>6</v>
      </c>
      <c r="F43" s="287" t="s">
        <v>504</v>
      </c>
      <c r="G43" s="423"/>
      <c r="H43" s="429"/>
      <c r="I43" s="266"/>
      <c r="J43" s="417"/>
      <c r="K43" s="417"/>
      <c r="L43" s="237"/>
      <c r="M43" s="237"/>
      <c r="N43" s="237"/>
      <c r="O43" s="237"/>
      <c r="P43" s="237"/>
      <c r="Q43" s="237"/>
      <c r="R43" s="237"/>
      <c r="S43" s="227">
        <v>1</v>
      </c>
      <c r="T43" s="230"/>
      <c r="U43" s="441"/>
      <c r="V43" s="1"/>
    </row>
    <row r="44" spans="1:22" ht="35.1" customHeight="1">
      <c r="A44" s="422">
        <v>23</v>
      </c>
      <c r="B44" s="423" t="s">
        <v>117</v>
      </c>
      <c r="C44" s="442" t="s">
        <v>108</v>
      </c>
      <c r="D44" s="292" t="s">
        <v>120</v>
      </c>
      <c r="E44" s="267">
        <v>1</v>
      </c>
      <c r="F44" s="287" t="s">
        <v>505</v>
      </c>
      <c r="G44" s="423" t="s">
        <v>829</v>
      </c>
      <c r="H44" s="429">
        <v>291.76</v>
      </c>
      <c r="I44" s="266"/>
      <c r="J44" s="417" t="s">
        <v>911</v>
      </c>
      <c r="K44" s="417" t="s">
        <v>901</v>
      </c>
      <c r="L44" s="238"/>
      <c r="M44" s="238"/>
      <c r="N44" s="238"/>
      <c r="O44" s="238"/>
      <c r="P44" s="238"/>
      <c r="Q44" s="238"/>
      <c r="R44" s="238"/>
      <c r="S44" s="238">
        <v>1</v>
      </c>
      <c r="T44" s="235"/>
      <c r="U44" s="444">
        <v>234.4</v>
      </c>
      <c r="V44" s="77"/>
    </row>
    <row r="45" spans="1:22" ht="35.1" customHeight="1">
      <c r="A45" s="422"/>
      <c r="B45" s="423"/>
      <c r="C45" s="442"/>
      <c r="D45" s="292" t="s">
        <v>120</v>
      </c>
      <c r="E45" s="267">
        <v>2</v>
      </c>
      <c r="F45" s="287" t="s">
        <v>506</v>
      </c>
      <c r="G45" s="423"/>
      <c r="H45" s="429"/>
      <c r="I45" s="266"/>
      <c r="J45" s="417"/>
      <c r="K45" s="417"/>
      <c r="L45" s="238"/>
      <c r="M45" s="238"/>
      <c r="N45" s="238"/>
      <c r="O45" s="238"/>
      <c r="P45" s="238"/>
      <c r="Q45" s="238"/>
      <c r="R45" s="238"/>
      <c r="S45" s="238">
        <v>1</v>
      </c>
      <c r="T45" s="235"/>
      <c r="U45" s="444"/>
      <c r="V45" s="77"/>
    </row>
    <row r="46" spans="1:22" ht="35.1" customHeight="1">
      <c r="A46" s="422"/>
      <c r="B46" s="423"/>
      <c r="C46" s="442"/>
      <c r="D46" s="292" t="s">
        <v>120</v>
      </c>
      <c r="E46" s="267">
        <v>3</v>
      </c>
      <c r="F46" s="287" t="s">
        <v>507</v>
      </c>
      <c r="G46" s="423"/>
      <c r="H46" s="429"/>
      <c r="I46" s="266"/>
      <c r="J46" s="417"/>
      <c r="K46" s="417"/>
      <c r="L46" s="238"/>
      <c r="M46" s="238"/>
      <c r="N46" s="238"/>
      <c r="O46" s="238"/>
      <c r="P46" s="238"/>
      <c r="Q46" s="238"/>
      <c r="R46" s="238"/>
      <c r="S46" s="238">
        <v>1</v>
      </c>
      <c r="T46" s="235"/>
      <c r="U46" s="444"/>
      <c r="V46" s="77"/>
    </row>
    <row r="47" spans="1:22" ht="44.25" customHeight="1">
      <c r="A47" s="422"/>
      <c r="B47" s="423"/>
      <c r="C47" s="442"/>
      <c r="D47" s="292" t="s">
        <v>121</v>
      </c>
      <c r="E47" s="267">
        <v>4</v>
      </c>
      <c r="F47" s="287" t="s">
        <v>508</v>
      </c>
      <c r="G47" s="423"/>
      <c r="H47" s="429"/>
      <c r="I47" s="266"/>
      <c r="J47" s="417"/>
      <c r="K47" s="417"/>
      <c r="L47" s="238"/>
      <c r="M47" s="238"/>
      <c r="N47" s="238"/>
      <c r="O47" s="238"/>
      <c r="P47" s="238"/>
      <c r="Q47" s="238"/>
      <c r="R47" s="238"/>
      <c r="S47" s="238">
        <v>1</v>
      </c>
      <c r="T47" s="235"/>
      <c r="U47" s="444"/>
      <c r="V47" s="77"/>
    </row>
    <row r="48" spans="1:22" ht="35.1" customHeight="1">
      <c r="A48" s="422"/>
      <c r="B48" s="423"/>
      <c r="C48" s="442"/>
      <c r="D48" s="292" t="s">
        <v>121</v>
      </c>
      <c r="E48" s="267">
        <v>5</v>
      </c>
      <c r="F48" s="287" t="s">
        <v>509</v>
      </c>
      <c r="G48" s="423"/>
      <c r="H48" s="429"/>
      <c r="I48" s="266"/>
      <c r="J48" s="417"/>
      <c r="K48" s="417"/>
      <c r="L48" s="238"/>
      <c r="M48" s="238"/>
      <c r="N48" s="238"/>
      <c r="O48" s="238"/>
      <c r="P48" s="238"/>
      <c r="Q48" s="238"/>
      <c r="R48" s="238"/>
      <c r="S48" s="238">
        <v>1</v>
      </c>
      <c r="T48" s="235"/>
      <c r="U48" s="444"/>
      <c r="V48" s="77"/>
    </row>
    <row r="49" spans="1:27" ht="44.25" customHeight="1">
      <c r="A49" s="422"/>
      <c r="B49" s="423"/>
      <c r="C49" s="442"/>
      <c r="D49" s="292" t="s">
        <v>121</v>
      </c>
      <c r="E49" s="267">
        <v>6</v>
      </c>
      <c r="F49" s="287" t="s">
        <v>510</v>
      </c>
      <c r="G49" s="423"/>
      <c r="H49" s="429"/>
      <c r="I49" s="266"/>
      <c r="J49" s="417"/>
      <c r="K49" s="417"/>
      <c r="L49" s="238"/>
      <c r="M49" s="238"/>
      <c r="N49" s="238"/>
      <c r="O49" s="238"/>
      <c r="P49" s="238"/>
      <c r="Q49" s="238"/>
      <c r="R49" s="238"/>
      <c r="S49" s="238">
        <v>1</v>
      </c>
      <c r="T49" s="235"/>
      <c r="U49" s="444"/>
      <c r="V49" s="77"/>
    </row>
    <row r="50" spans="1:27" ht="35.1" customHeight="1">
      <c r="A50" s="422">
        <v>24</v>
      </c>
      <c r="B50" s="423" t="s">
        <v>118</v>
      </c>
      <c r="C50" s="442" t="s">
        <v>108</v>
      </c>
      <c r="D50" s="292" t="s">
        <v>122</v>
      </c>
      <c r="E50" s="267">
        <v>1</v>
      </c>
      <c r="F50" s="287" t="s">
        <v>511</v>
      </c>
      <c r="G50" s="423" t="s">
        <v>830</v>
      </c>
      <c r="H50" s="426">
        <f>289.53/6*5</f>
        <v>241.27499999999998</v>
      </c>
      <c r="I50" s="266"/>
      <c r="J50" s="417" t="s">
        <v>910</v>
      </c>
      <c r="K50" s="417" t="s">
        <v>901</v>
      </c>
      <c r="L50" s="238"/>
      <c r="M50" s="238"/>
      <c r="N50" s="238"/>
      <c r="O50" s="238"/>
      <c r="P50" s="238"/>
      <c r="Q50" s="238"/>
      <c r="R50" s="238"/>
      <c r="S50" s="238">
        <v>1</v>
      </c>
      <c r="T50" s="239"/>
      <c r="U50" s="441">
        <v>151.07</v>
      </c>
      <c r="V50" s="77"/>
    </row>
    <row r="51" spans="1:27" ht="44.25" customHeight="1">
      <c r="A51" s="422"/>
      <c r="B51" s="423"/>
      <c r="C51" s="442"/>
      <c r="D51" s="292" t="s">
        <v>122</v>
      </c>
      <c r="E51" s="267">
        <v>2</v>
      </c>
      <c r="F51" s="287" t="s">
        <v>512</v>
      </c>
      <c r="G51" s="423"/>
      <c r="H51" s="426"/>
      <c r="I51" s="266"/>
      <c r="J51" s="417"/>
      <c r="K51" s="417"/>
      <c r="L51" s="238"/>
      <c r="M51" s="238"/>
      <c r="N51" s="238"/>
      <c r="O51" s="238"/>
      <c r="P51" s="238"/>
      <c r="Q51" s="238"/>
      <c r="R51" s="238"/>
      <c r="S51" s="238">
        <v>1</v>
      </c>
      <c r="T51" s="239"/>
      <c r="U51" s="441"/>
      <c r="V51" s="77"/>
    </row>
    <row r="52" spans="1:27" ht="35.1" customHeight="1">
      <c r="A52" s="422"/>
      <c r="B52" s="423"/>
      <c r="C52" s="442"/>
      <c r="D52" s="292" t="s">
        <v>123</v>
      </c>
      <c r="E52" s="267">
        <v>3</v>
      </c>
      <c r="F52" s="287" t="s">
        <v>513</v>
      </c>
      <c r="G52" s="423"/>
      <c r="H52" s="426"/>
      <c r="I52" s="266"/>
      <c r="J52" s="417"/>
      <c r="K52" s="417"/>
      <c r="L52" s="238"/>
      <c r="M52" s="238"/>
      <c r="N52" s="238"/>
      <c r="O52" s="238"/>
      <c r="P52" s="238"/>
      <c r="Q52" s="238"/>
      <c r="R52" s="238"/>
      <c r="S52" s="238">
        <v>1</v>
      </c>
      <c r="T52" s="239"/>
      <c r="U52" s="441"/>
      <c r="V52" s="77"/>
    </row>
    <row r="53" spans="1:27" ht="35.1" customHeight="1">
      <c r="A53" s="422"/>
      <c r="B53" s="423"/>
      <c r="C53" s="442"/>
      <c r="D53" s="292" t="s">
        <v>123</v>
      </c>
      <c r="E53" s="267">
        <v>4</v>
      </c>
      <c r="F53" s="287" t="s">
        <v>514</v>
      </c>
      <c r="G53" s="423"/>
      <c r="H53" s="426"/>
      <c r="I53" s="266"/>
      <c r="J53" s="417"/>
      <c r="K53" s="417"/>
      <c r="L53" s="238"/>
      <c r="M53" s="238"/>
      <c r="N53" s="238"/>
      <c r="O53" s="238"/>
      <c r="P53" s="238"/>
      <c r="Q53" s="238"/>
      <c r="R53" s="238"/>
      <c r="S53" s="238">
        <v>1</v>
      </c>
      <c r="T53" s="239"/>
      <c r="U53" s="441"/>
      <c r="V53" s="77"/>
    </row>
    <row r="54" spans="1:27" ht="35.1" customHeight="1">
      <c r="A54" s="422"/>
      <c r="B54" s="423"/>
      <c r="C54" s="442"/>
      <c r="D54" s="292" t="s">
        <v>124</v>
      </c>
      <c r="E54" s="267">
        <v>5</v>
      </c>
      <c r="F54" s="287" t="s">
        <v>515</v>
      </c>
      <c r="G54" s="423"/>
      <c r="H54" s="426"/>
      <c r="I54" s="266"/>
      <c r="J54" s="417"/>
      <c r="K54" s="417"/>
      <c r="L54" s="238"/>
      <c r="M54" s="238"/>
      <c r="N54" s="238"/>
      <c r="O54" s="238"/>
      <c r="P54" s="238"/>
      <c r="Q54" s="238"/>
      <c r="R54" s="238"/>
      <c r="S54" s="238">
        <v>1</v>
      </c>
      <c r="T54" s="239"/>
      <c r="U54" s="441"/>
      <c r="V54" s="77"/>
    </row>
    <row r="55" spans="1:27" ht="85.5" customHeight="1">
      <c r="A55" s="267">
        <v>25</v>
      </c>
      <c r="B55" s="283" t="s">
        <v>119</v>
      </c>
      <c r="C55" s="284" t="s">
        <v>108</v>
      </c>
      <c r="D55" s="292" t="s">
        <v>125</v>
      </c>
      <c r="E55" s="267">
        <v>1</v>
      </c>
      <c r="F55" s="287" t="s">
        <v>516</v>
      </c>
      <c r="G55" s="294" t="s">
        <v>792</v>
      </c>
      <c r="H55" s="269">
        <v>49.17</v>
      </c>
      <c r="I55" s="266"/>
      <c r="J55" s="266" t="s">
        <v>907</v>
      </c>
      <c r="K55" s="266" t="s">
        <v>901</v>
      </c>
      <c r="L55" s="237"/>
      <c r="M55" s="240"/>
      <c r="N55" s="237"/>
      <c r="O55" s="237"/>
      <c r="P55" s="237"/>
      <c r="Q55" s="237"/>
      <c r="R55" s="237"/>
      <c r="S55" s="237"/>
      <c r="T55" s="237">
        <v>1</v>
      </c>
      <c r="U55" s="296">
        <v>42.98</v>
      </c>
      <c r="V55" s="266"/>
    </row>
    <row r="56" spans="1:27" ht="20.100000000000001" customHeight="1">
      <c r="A56" s="80"/>
      <c r="B56" s="432" t="s">
        <v>21</v>
      </c>
      <c r="C56" s="432"/>
      <c r="D56" s="432"/>
      <c r="E56" s="271">
        <f>E11+E12+E13+E14+E15+E16+E17+E18+E19+E20+E23+E24+E25+E26+E27+E32+E33+E34+E35+E36+E37+E43+E49+E54+E55</f>
        <v>48</v>
      </c>
      <c r="F56" s="87"/>
      <c r="G56" s="272"/>
      <c r="H56" s="221">
        <f>SUM(H8:H55)</f>
        <v>2426.355</v>
      </c>
      <c r="I56" s="82">
        <f>SUM(I8:I55)</f>
        <v>9</v>
      </c>
      <c r="J56" s="82"/>
      <c r="K56" s="82"/>
      <c r="L56" s="82">
        <f t="shared" ref="L56:U56" si="0">SUM(L8:L55)</f>
        <v>0</v>
      </c>
      <c r="M56" s="82">
        <f t="shared" si="0"/>
        <v>2</v>
      </c>
      <c r="N56" s="82">
        <f t="shared" si="0"/>
        <v>0</v>
      </c>
      <c r="O56" s="82">
        <f t="shared" si="0"/>
        <v>0</v>
      </c>
      <c r="P56" s="82">
        <f>SUM(P8:P55)</f>
        <v>8</v>
      </c>
      <c r="Q56" s="82">
        <f t="shared" si="0"/>
        <v>1</v>
      </c>
      <c r="R56" s="82">
        <f t="shared" si="0"/>
        <v>4</v>
      </c>
      <c r="S56" s="82">
        <f t="shared" si="0"/>
        <v>15</v>
      </c>
      <c r="T56" s="82">
        <f t="shared" si="0"/>
        <v>1</v>
      </c>
      <c r="U56" s="221">
        <f t="shared" si="0"/>
        <v>747.77</v>
      </c>
      <c r="V56" s="74"/>
      <c r="AA56">
        <f>107-34</f>
        <v>73</v>
      </c>
    </row>
    <row r="57" spans="1:27" ht="57.75" customHeight="1">
      <c r="A57" s="443" t="s">
        <v>884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</row>
    <row r="58" spans="1:27" ht="37.5">
      <c r="A58" s="268" t="s">
        <v>0</v>
      </c>
      <c r="B58" s="268" t="s">
        <v>1</v>
      </c>
      <c r="C58" s="268" t="s">
        <v>2</v>
      </c>
      <c r="D58" s="422" t="s">
        <v>3</v>
      </c>
      <c r="E58" s="422"/>
      <c r="F58" s="268" t="s">
        <v>4</v>
      </c>
      <c r="G58" s="83"/>
      <c r="H58" s="84"/>
      <c r="I58" s="106"/>
      <c r="J58" s="85"/>
      <c r="K58" s="85"/>
      <c r="L58" s="84"/>
      <c r="M58" s="84"/>
      <c r="N58" s="84"/>
      <c r="O58" s="84"/>
      <c r="P58" s="84"/>
      <c r="Q58" s="84"/>
      <c r="R58" s="84"/>
      <c r="S58" s="84"/>
      <c r="T58" s="84"/>
      <c r="U58" s="106"/>
      <c r="V58" s="84"/>
    </row>
    <row r="59" spans="1:27" ht="37.5">
      <c r="A59" s="73">
        <v>1</v>
      </c>
      <c r="B59" s="220" t="s">
        <v>66</v>
      </c>
      <c r="C59" s="80" t="s">
        <v>74</v>
      </c>
      <c r="D59" s="422" t="s">
        <v>862</v>
      </c>
      <c r="E59" s="422"/>
      <c r="F59" s="268" t="s">
        <v>863</v>
      </c>
      <c r="G59" s="83"/>
      <c r="H59" s="84"/>
      <c r="I59" s="106"/>
      <c r="J59" s="85"/>
      <c r="K59" s="85"/>
      <c r="L59" s="84"/>
      <c r="M59" s="84"/>
      <c r="N59" s="84"/>
      <c r="O59" s="84"/>
      <c r="P59" s="84"/>
      <c r="Q59" s="84"/>
      <c r="R59" s="84"/>
      <c r="S59" s="84"/>
      <c r="T59" s="84"/>
      <c r="U59" s="106"/>
      <c r="V59" s="84"/>
    </row>
    <row r="60" spans="1:27" ht="37.5">
      <c r="A60" s="73">
        <v>2</v>
      </c>
      <c r="B60" s="220" t="s">
        <v>67</v>
      </c>
      <c r="C60" s="80" t="s">
        <v>74</v>
      </c>
      <c r="D60" s="422" t="s">
        <v>61</v>
      </c>
      <c r="E60" s="422"/>
      <c r="F60" s="268" t="s">
        <v>843</v>
      </c>
      <c r="G60" s="83"/>
      <c r="H60" s="84"/>
      <c r="I60" s="106"/>
      <c r="J60" s="85"/>
      <c r="K60" s="85"/>
      <c r="L60" s="84"/>
      <c r="M60" s="84"/>
      <c r="N60" s="84"/>
      <c r="O60" s="84"/>
      <c r="P60" s="84"/>
      <c r="Q60" s="84"/>
      <c r="R60" s="84"/>
      <c r="S60" s="84"/>
      <c r="T60" s="84"/>
      <c r="U60" s="106"/>
      <c r="V60" s="84"/>
    </row>
    <row r="61" spans="1:27" ht="37.5">
      <c r="A61" s="73">
        <v>3</v>
      </c>
      <c r="B61" s="220" t="s">
        <v>69</v>
      </c>
      <c r="C61" s="80" t="s">
        <v>74</v>
      </c>
      <c r="D61" s="422" t="s">
        <v>64</v>
      </c>
      <c r="E61" s="422"/>
      <c r="F61" s="268" t="s">
        <v>864</v>
      </c>
      <c r="G61" s="83"/>
      <c r="H61" s="84"/>
      <c r="I61" s="106"/>
      <c r="J61" s="85"/>
      <c r="K61" s="85"/>
      <c r="L61" s="84"/>
      <c r="M61" s="84"/>
      <c r="N61" s="84"/>
      <c r="O61" s="84"/>
      <c r="P61" s="84"/>
      <c r="Q61" s="84"/>
      <c r="R61" s="84"/>
      <c r="S61" s="84"/>
      <c r="T61" s="84"/>
      <c r="U61" s="106"/>
      <c r="V61" s="84"/>
    </row>
    <row r="62" spans="1:27" ht="37.5">
      <c r="A62" s="73">
        <v>4</v>
      </c>
      <c r="B62" s="220" t="s">
        <v>69</v>
      </c>
      <c r="C62" s="80" t="s">
        <v>74</v>
      </c>
      <c r="D62" s="422" t="s">
        <v>865</v>
      </c>
      <c r="E62" s="422"/>
      <c r="F62" s="268" t="s">
        <v>866</v>
      </c>
      <c r="G62" s="83"/>
      <c r="H62" s="84"/>
      <c r="I62" s="106"/>
      <c r="J62" s="85"/>
      <c r="K62" s="85"/>
      <c r="L62" s="84"/>
      <c r="M62" s="84"/>
      <c r="N62" s="84"/>
      <c r="O62" s="84"/>
      <c r="P62" s="84"/>
      <c r="Q62" s="84"/>
      <c r="R62" s="84"/>
      <c r="S62" s="84"/>
      <c r="T62" s="84"/>
      <c r="U62" s="106"/>
      <c r="V62" s="84"/>
    </row>
    <row r="63" spans="1:27" ht="37.5">
      <c r="A63" s="73">
        <v>5</v>
      </c>
      <c r="B63" s="220" t="s">
        <v>77</v>
      </c>
      <c r="C63" s="80" t="s">
        <v>75</v>
      </c>
      <c r="D63" s="422" t="s">
        <v>86</v>
      </c>
      <c r="E63" s="422"/>
      <c r="F63" s="268" t="s">
        <v>867</v>
      </c>
      <c r="G63" s="83"/>
      <c r="H63" s="84"/>
      <c r="I63" s="106"/>
      <c r="J63" s="85"/>
      <c r="K63" s="85"/>
      <c r="L63" s="84"/>
      <c r="M63" s="84"/>
      <c r="N63" s="84"/>
      <c r="O63" s="84"/>
      <c r="P63" s="84"/>
      <c r="Q63" s="84"/>
      <c r="R63" s="84"/>
      <c r="S63" s="84"/>
      <c r="T63" s="84"/>
      <c r="U63" s="106"/>
      <c r="V63" s="84"/>
    </row>
    <row r="64" spans="1:27" ht="56.25">
      <c r="A64" s="73">
        <v>6</v>
      </c>
      <c r="B64" s="220" t="s">
        <v>118</v>
      </c>
      <c r="C64" s="80" t="s">
        <v>108</v>
      </c>
      <c r="D64" s="422" t="s">
        <v>123</v>
      </c>
      <c r="E64" s="422"/>
      <c r="F64" s="268" t="s">
        <v>868</v>
      </c>
      <c r="G64" s="83"/>
      <c r="H64" s="84"/>
      <c r="I64" s="106"/>
      <c r="J64" s="85"/>
      <c r="K64" s="85"/>
      <c r="L64" s="84"/>
      <c r="M64" s="84"/>
      <c r="N64" s="84"/>
      <c r="O64" s="84"/>
      <c r="P64" s="84"/>
      <c r="Q64" s="84"/>
      <c r="R64" s="84"/>
      <c r="S64" s="84"/>
      <c r="T64" s="84"/>
      <c r="U64" s="106"/>
      <c r="V64" s="84"/>
    </row>
  </sheetData>
  <mergeCells count="94"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D58:E58"/>
    <mergeCell ref="D59:E59"/>
    <mergeCell ref="D60:E60"/>
    <mergeCell ref="D61:E61"/>
    <mergeCell ref="D62:E62"/>
    <mergeCell ref="A28:A32"/>
    <mergeCell ref="B28:B32"/>
    <mergeCell ref="C28:C32"/>
    <mergeCell ref="G28:G32"/>
    <mergeCell ref="H28:H32"/>
    <mergeCell ref="A38:A43"/>
    <mergeCell ref="G38:G43"/>
    <mergeCell ref="H38:H43"/>
    <mergeCell ref="U38:U43"/>
    <mergeCell ref="B38:B43"/>
    <mergeCell ref="C38:C43"/>
    <mergeCell ref="J38:J43"/>
    <mergeCell ref="K38:K43"/>
    <mergeCell ref="C33:C37"/>
    <mergeCell ref="J33:J37"/>
    <mergeCell ref="C24:C27"/>
    <mergeCell ref="U28:U32"/>
    <mergeCell ref="J24:J27"/>
    <mergeCell ref="K24:K27"/>
    <mergeCell ref="J28:J32"/>
    <mergeCell ref="K28:K32"/>
    <mergeCell ref="C21:C23"/>
    <mergeCell ref="G21:G23"/>
    <mergeCell ref="H21:H23"/>
    <mergeCell ref="U21:U23"/>
    <mergeCell ref="J21:J23"/>
    <mergeCell ref="K21:K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24" right="0.17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  <rowBreaks count="2" manualBreakCount="2">
    <brk id="20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view="pageBreakPreview" zoomScale="96" zoomScaleNormal="86" zoomScaleSheetLayoutView="96" workbookViewId="0">
      <pane xSplit="1" ySplit="7" topLeftCell="B64" activePane="bottomRight" state="frozen"/>
      <selection pane="topRight" activeCell="B1" sqref="B1"/>
      <selection pane="bottomLeft" activeCell="A8" sqref="A8"/>
      <selection pane="bottomRight" activeCell="U68" sqref="U68"/>
    </sheetView>
  </sheetViews>
  <sheetFormatPr defaultRowHeight="15"/>
  <cols>
    <col min="1" max="1" width="5" style="225" customWidth="1"/>
    <col min="2" max="2" width="12.7109375" style="167" customWidth="1"/>
    <col min="3" max="3" width="12.7109375" style="164" bestFit="1" customWidth="1"/>
    <col min="4" max="4" width="13.28515625" customWidth="1"/>
    <col min="5" max="5" width="3.5703125" style="158" customWidth="1"/>
    <col min="6" max="6" width="24.85546875" customWidth="1"/>
    <col min="7" max="7" width="17.7109375" customWidth="1"/>
    <col min="8" max="8" width="10" customWidth="1"/>
    <col min="9" max="9" width="3.42578125" hidden="1" customWidth="1"/>
    <col min="10" max="10" width="11.140625" customWidth="1"/>
    <col min="11" max="11" width="10.28515625" customWidth="1"/>
    <col min="12" max="20" width="4.7109375" customWidth="1"/>
    <col min="21" max="21" width="7.5703125" customWidth="1"/>
    <col min="22" max="22" width="11" style="182" customWidth="1"/>
  </cols>
  <sheetData>
    <row r="1" spans="1:25" ht="18" customHeight="1">
      <c r="A1" s="458" t="s">
        <v>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60"/>
    </row>
    <row r="2" spans="1:25" ht="17.25" customHeight="1">
      <c r="A2" s="407" t="s">
        <v>964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</row>
    <row r="3" spans="1:25" ht="18.75" customHeight="1">
      <c r="A3" s="448" t="s">
        <v>29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173" t="str">
        <f>Summary!V3</f>
        <v>Date:-28.02.2015</v>
      </c>
      <c r="U3" s="175"/>
      <c r="V3" s="181"/>
      <c r="Y3" s="3"/>
    </row>
    <row r="4" spans="1:25" ht="47.25" customHeight="1">
      <c r="A4" s="461" t="s">
        <v>970</v>
      </c>
      <c r="B4" s="462"/>
      <c r="C4" s="462"/>
      <c r="D4" s="462"/>
      <c r="E4" s="462"/>
      <c r="F4" s="462"/>
      <c r="G4" s="463"/>
      <c r="H4" s="461" t="s">
        <v>38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</row>
    <row r="5" spans="1:25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941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373" t="s">
        <v>14</v>
      </c>
    </row>
    <row r="6" spans="1:25" ht="24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373"/>
    </row>
    <row r="7" spans="1:25" ht="27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373"/>
    </row>
    <row r="8" spans="1:25" ht="35.1" customHeight="1">
      <c r="A8" s="445">
        <v>1</v>
      </c>
      <c r="B8" s="446" t="s">
        <v>185</v>
      </c>
      <c r="C8" s="447" t="s">
        <v>191</v>
      </c>
      <c r="D8" s="303" t="s">
        <v>194</v>
      </c>
      <c r="E8" s="280">
        <v>1</v>
      </c>
      <c r="F8" s="303" t="s">
        <v>517</v>
      </c>
      <c r="G8" s="454" t="s">
        <v>796</v>
      </c>
      <c r="H8" s="455">
        <v>192.62</v>
      </c>
      <c r="I8" s="275"/>
      <c r="J8" s="455" t="s">
        <v>912</v>
      </c>
      <c r="K8" s="455" t="s">
        <v>901</v>
      </c>
      <c r="L8" s="43"/>
      <c r="M8" s="42"/>
      <c r="N8" s="42"/>
      <c r="O8" s="42"/>
      <c r="P8" s="42"/>
      <c r="Q8" s="42"/>
      <c r="R8" s="42"/>
      <c r="S8" s="42"/>
      <c r="T8" s="42">
        <v>1</v>
      </c>
      <c r="U8" s="453">
        <v>134.9</v>
      </c>
      <c r="V8" s="179"/>
    </row>
    <row r="9" spans="1:25" ht="35.1" customHeight="1">
      <c r="A9" s="445"/>
      <c r="B9" s="446"/>
      <c r="C9" s="447"/>
      <c r="D9" s="303" t="s">
        <v>194</v>
      </c>
      <c r="E9" s="280">
        <v>2</v>
      </c>
      <c r="F9" s="303" t="s">
        <v>518</v>
      </c>
      <c r="G9" s="454"/>
      <c r="H9" s="455"/>
      <c r="I9" s="275"/>
      <c r="J9" s="455"/>
      <c r="K9" s="455"/>
      <c r="L9" s="43"/>
      <c r="M9" s="42"/>
      <c r="N9" s="42"/>
      <c r="O9" s="42"/>
      <c r="P9" s="42"/>
      <c r="Q9" s="42"/>
      <c r="R9" s="42"/>
      <c r="S9" s="42"/>
      <c r="T9" s="42">
        <v>1</v>
      </c>
      <c r="U9" s="453"/>
      <c r="V9" s="179" t="s">
        <v>936</v>
      </c>
    </row>
    <row r="10" spans="1:25" ht="35.1" customHeight="1">
      <c r="A10" s="445"/>
      <c r="B10" s="446"/>
      <c r="C10" s="447"/>
      <c r="D10" s="303" t="s">
        <v>194</v>
      </c>
      <c r="E10" s="280">
        <v>3</v>
      </c>
      <c r="F10" s="303" t="s">
        <v>817</v>
      </c>
      <c r="G10" s="454"/>
      <c r="H10" s="455"/>
      <c r="I10" s="275">
        <v>1</v>
      </c>
      <c r="J10" s="455"/>
      <c r="K10" s="455"/>
      <c r="L10" s="45"/>
      <c r="M10" s="44"/>
      <c r="N10" s="44"/>
      <c r="O10" s="44"/>
      <c r="P10" s="44"/>
      <c r="Q10" s="44"/>
      <c r="R10" s="44"/>
      <c r="S10" s="44"/>
      <c r="T10" s="44"/>
      <c r="U10" s="453"/>
      <c r="V10" s="179" t="s">
        <v>969</v>
      </c>
    </row>
    <row r="11" spans="1:25" ht="35.1" customHeight="1">
      <c r="A11" s="445"/>
      <c r="B11" s="446"/>
      <c r="C11" s="447"/>
      <c r="D11" s="303" t="s">
        <v>195</v>
      </c>
      <c r="E11" s="280">
        <v>4</v>
      </c>
      <c r="F11" s="303" t="s">
        <v>519</v>
      </c>
      <c r="G11" s="454"/>
      <c r="H11" s="455"/>
      <c r="I11" s="275"/>
      <c r="J11" s="455"/>
      <c r="K11" s="455"/>
      <c r="L11" s="43"/>
      <c r="M11" s="42"/>
      <c r="N11" s="42"/>
      <c r="O11" s="42"/>
      <c r="P11" s="42"/>
      <c r="Q11" s="42"/>
      <c r="R11" s="42"/>
      <c r="S11" s="42"/>
      <c r="T11" s="42">
        <v>1</v>
      </c>
      <c r="U11" s="453"/>
      <c r="V11" s="179"/>
    </row>
    <row r="12" spans="1:25" ht="35.1" customHeight="1">
      <c r="A12" s="445">
        <v>2</v>
      </c>
      <c r="B12" s="446" t="s">
        <v>186</v>
      </c>
      <c r="C12" s="447" t="s">
        <v>191</v>
      </c>
      <c r="D12" s="303" t="s">
        <v>196</v>
      </c>
      <c r="E12" s="280">
        <v>1</v>
      </c>
      <c r="F12" s="304" t="s">
        <v>520</v>
      </c>
      <c r="G12" s="454" t="s">
        <v>888</v>
      </c>
      <c r="H12" s="455">
        <v>142.51</v>
      </c>
      <c r="I12" s="275"/>
      <c r="J12" s="455"/>
      <c r="K12" s="455"/>
      <c r="L12" s="45"/>
      <c r="M12" s="44"/>
      <c r="N12" s="44"/>
      <c r="O12" s="44"/>
      <c r="P12" s="44"/>
      <c r="Q12" s="44"/>
      <c r="R12" s="44"/>
      <c r="S12" s="44"/>
      <c r="T12" s="44"/>
      <c r="U12" s="447"/>
      <c r="V12" s="179"/>
    </row>
    <row r="13" spans="1:25" ht="35.1" customHeight="1">
      <c r="A13" s="445"/>
      <c r="B13" s="446"/>
      <c r="C13" s="447"/>
      <c r="D13" s="303" t="s">
        <v>197</v>
      </c>
      <c r="E13" s="280">
        <v>2</v>
      </c>
      <c r="F13" s="303" t="s">
        <v>521</v>
      </c>
      <c r="G13" s="454"/>
      <c r="H13" s="455"/>
      <c r="I13" s="275"/>
      <c r="J13" s="455"/>
      <c r="K13" s="455"/>
      <c r="L13" s="45"/>
      <c r="M13" s="44"/>
      <c r="N13" s="44"/>
      <c r="O13" s="44"/>
      <c r="P13" s="44"/>
      <c r="Q13" s="44"/>
      <c r="R13" s="44"/>
      <c r="S13" s="44"/>
      <c r="T13" s="44"/>
      <c r="U13" s="447"/>
      <c r="V13" s="179"/>
    </row>
    <row r="14" spans="1:25" ht="35.1" customHeight="1">
      <c r="A14" s="445"/>
      <c r="B14" s="446"/>
      <c r="C14" s="447"/>
      <c r="D14" s="303" t="s">
        <v>191</v>
      </c>
      <c r="E14" s="280">
        <v>3</v>
      </c>
      <c r="F14" s="303" t="s">
        <v>522</v>
      </c>
      <c r="G14" s="454"/>
      <c r="H14" s="455"/>
      <c r="I14" s="275"/>
      <c r="J14" s="455"/>
      <c r="K14" s="455"/>
      <c r="L14" s="45"/>
      <c r="M14" s="44"/>
      <c r="N14" s="44"/>
      <c r="O14" s="44"/>
      <c r="P14" s="44"/>
      <c r="Q14" s="44"/>
      <c r="R14" s="44"/>
      <c r="S14" s="44"/>
      <c r="T14" s="44"/>
      <c r="U14" s="447"/>
      <c r="V14" s="179"/>
    </row>
    <row r="15" spans="1:25" ht="35.1" customHeight="1">
      <c r="A15" s="445">
        <v>3</v>
      </c>
      <c r="B15" s="446" t="s">
        <v>187</v>
      </c>
      <c r="C15" s="447" t="s">
        <v>192</v>
      </c>
      <c r="D15" s="303" t="s">
        <v>192</v>
      </c>
      <c r="E15" s="280">
        <v>1</v>
      </c>
      <c r="F15" s="303" t="s">
        <v>523</v>
      </c>
      <c r="G15" s="454" t="s">
        <v>836</v>
      </c>
      <c r="H15" s="455">
        <v>240.54</v>
      </c>
      <c r="I15" s="275"/>
      <c r="J15" s="455" t="s">
        <v>915</v>
      </c>
      <c r="K15" s="455" t="s">
        <v>901</v>
      </c>
      <c r="L15" s="43"/>
      <c r="M15" s="42"/>
      <c r="N15" s="42"/>
      <c r="O15" s="42"/>
      <c r="P15" s="42">
        <v>1</v>
      </c>
      <c r="Q15" s="44"/>
      <c r="R15" s="44"/>
      <c r="S15" s="44"/>
      <c r="T15" s="44"/>
      <c r="U15" s="445">
        <v>50.21</v>
      </c>
      <c r="V15" s="179"/>
    </row>
    <row r="16" spans="1:25" ht="35.1" customHeight="1">
      <c r="A16" s="445"/>
      <c r="B16" s="446"/>
      <c r="C16" s="447"/>
      <c r="D16" s="303" t="s">
        <v>198</v>
      </c>
      <c r="E16" s="280">
        <v>2</v>
      </c>
      <c r="F16" s="303" t="s">
        <v>524</v>
      </c>
      <c r="G16" s="454"/>
      <c r="H16" s="455"/>
      <c r="I16" s="275"/>
      <c r="J16" s="455"/>
      <c r="K16" s="455"/>
      <c r="L16" s="43"/>
      <c r="M16" s="42"/>
      <c r="N16" s="42"/>
      <c r="O16" s="42"/>
      <c r="P16" s="42">
        <v>1</v>
      </c>
      <c r="Q16" s="44"/>
      <c r="R16" s="44"/>
      <c r="S16" s="44"/>
      <c r="T16" s="44"/>
      <c r="U16" s="445"/>
      <c r="V16" s="179"/>
    </row>
    <row r="17" spans="1:22" ht="35.1" customHeight="1">
      <c r="A17" s="445"/>
      <c r="B17" s="446"/>
      <c r="C17" s="447"/>
      <c r="D17" s="303" t="s">
        <v>198</v>
      </c>
      <c r="E17" s="280">
        <v>3</v>
      </c>
      <c r="F17" s="303" t="s">
        <v>525</v>
      </c>
      <c r="G17" s="454"/>
      <c r="H17" s="455"/>
      <c r="I17" s="275"/>
      <c r="J17" s="455"/>
      <c r="K17" s="455"/>
      <c r="L17" s="43"/>
      <c r="M17" s="42"/>
      <c r="N17" s="42"/>
      <c r="O17" s="42"/>
      <c r="P17" s="42"/>
      <c r="Q17" s="42"/>
      <c r="R17" s="42">
        <v>1</v>
      </c>
      <c r="S17" s="44"/>
      <c r="T17" s="44"/>
      <c r="U17" s="445"/>
      <c r="V17" s="179" t="s">
        <v>937</v>
      </c>
    </row>
    <row r="18" spans="1:22" ht="35.1" customHeight="1">
      <c r="A18" s="445"/>
      <c r="B18" s="446"/>
      <c r="C18" s="447"/>
      <c r="D18" s="303" t="s">
        <v>198</v>
      </c>
      <c r="E18" s="280">
        <v>4</v>
      </c>
      <c r="F18" s="303" t="s">
        <v>526</v>
      </c>
      <c r="G18" s="454"/>
      <c r="H18" s="455"/>
      <c r="I18" s="275"/>
      <c r="J18" s="455"/>
      <c r="K18" s="455"/>
      <c r="L18" s="43"/>
      <c r="M18" s="43"/>
      <c r="N18" s="43"/>
      <c r="O18" s="42">
        <v>1</v>
      </c>
      <c r="P18" s="44"/>
      <c r="Q18" s="44"/>
      <c r="R18" s="44"/>
      <c r="S18" s="44"/>
      <c r="T18" s="44"/>
      <c r="U18" s="445"/>
      <c r="V18" s="180" t="s">
        <v>938</v>
      </c>
    </row>
    <row r="19" spans="1:22" ht="35.1" customHeight="1">
      <c r="A19" s="445"/>
      <c r="B19" s="446"/>
      <c r="C19" s="447"/>
      <c r="D19" s="303" t="s">
        <v>192</v>
      </c>
      <c r="E19" s="280">
        <v>5</v>
      </c>
      <c r="F19" s="303" t="s">
        <v>527</v>
      </c>
      <c r="G19" s="454"/>
      <c r="H19" s="455"/>
      <c r="I19" s="275">
        <v>1</v>
      </c>
      <c r="J19" s="455"/>
      <c r="K19" s="455"/>
      <c r="L19" s="45"/>
      <c r="M19" s="44"/>
      <c r="N19" s="44"/>
      <c r="O19" s="44"/>
      <c r="P19" s="44"/>
      <c r="Q19" s="44"/>
      <c r="R19" s="44"/>
      <c r="S19" s="44"/>
      <c r="T19" s="44"/>
      <c r="U19" s="445"/>
      <c r="V19" s="179"/>
    </row>
    <row r="20" spans="1:22" ht="35.1" customHeight="1">
      <c r="A20" s="274">
        <v>4</v>
      </c>
      <c r="B20" s="241" t="s">
        <v>1071</v>
      </c>
      <c r="C20" s="447" t="s">
        <v>192</v>
      </c>
      <c r="D20" s="303" t="s">
        <v>199</v>
      </c>
      <c r="E20" s="280">
        <v>1</v>
      </c>
      <c r="F20" s="303" t="s">
        <v>528</v>
      </c>
      <c r="G20" s="314" t="s">
        <v>888</v>
      </c>
      <c r="H20" s="276">
        <v>52.08</v>
      </c>
      <c r="I20" s="275"/>
      <c r="J20" s="452"/>
      <c r="K20" s="452"/>
      <c r="L20" s="45"/>
      <c r="M20" s="44"/>
      <c r="N20" s="44"/>
      <c r="O20" s="44"/>
      <c r="P20" s="44"/>
      <c r="Q20" s="44"/>
      <c r="R20" s="44"/>
      <c r="S20" s="44"/>
      <c r="T20" s="44"/>
      <c r="U20" s="241"/>
      <c r="V20" s="179"/>
    </row>
    <row r="21" spans="1:22" ht="35.1" customHeight="1">
      <c r="A21" s="274">
        <v>5</v>
      </c>
      <c r="B21" s="241" t="s">
        <v>1073</v>
      </c>
      <c r="C21" s="447"/>
      <c r="D21" s="303" t="s">
        <v>200</v>
      </c>
      <c r="E21" s="280">
        <v>1</v>
      </c>
      <c r="F21" s="303" t="s">
        <v>529</v>
      </c>
      <c r="G21" s="313" t="s">
        <v>1072</v>
      </c>
      <c r="H21" s="242">
        <v>52.01</v>
      </c>
      <c r="I21" s="275"/>
      <c r="J21" s="452"/>
      <c r="K21" s="452"/>
      <c r="L21" s="245"/>
      <c r="M21" s="244">
        <v>1</v>
      </c>
      <c r="N21" s="44"/>
      <c r="O21" s="44"/>
      <c r="P21" s="44"/>
      <c r="Q21" s="44"/>
      <c r="R21" s="44"/>
      <c r="S21" s="44"/>
      <c r="T21" s="44"/>
      <c r="U21" s="241"/>
      <c r="V21" s="179"/>
    </row>
    <row r="22" spans="1:22" ht="35.1" customHeight="1">
      <c r="A22" s="274">
        <v>6</v>
      </c>
      <c r="B22" s="241" t="s">
        <v>1074</v>
      </c>
      <c r="C22" s="447"/>
      <c r="D22" s="303" t="s">
        <v>202</v>
      </c>
      <c r="E22" s="280">
        <v>1</v>
      </c>
      <c r="F22" s="303" t="s">
        <v>530</v>
      </c>
      <c r="G22" s="313" t="s">
        <v>1070</v>
      </c>
      <c r="H22" s="276">
        <v>52.14</v>
      </c>
      <c r="I22" s="275"/>
      <c r="J22" s="452"/>
      <c r="K22" s="452"/>
      <c r="L22" s="245"/>
      <c r="M22" s="245"/>
      <c r="N22" s="245"/>
      <c r="O22" s="245"/>
      <c r="P22" s="258">
        <v>1</v>
      </c>
      <c r="Q22" s="44"/>
      <c r="R22" s="44"/>
      <c r="S22" s="44"/>
      <c r="T22" s="44"/>
      <c r="U22" s="299">
        <v>11.63</v>
      </c>
      <c r="V22" s="179"/>
    </row>
    <row r="23" spans="1:22" ht="35.1" customHeight="1">
      <c r="A23" s="274">
        <v>7</v>
      </c>
      <c r="B23" s="241" t="s">
        <v>1075</v>
      </c>
      <c r="C23" s="447"/>
      <c r="D23" s="303" t="s">
        <v>202</v>
      </c>
      <c r="E23" s="280">
        <v>1</v>
      </c>
      <c r="F23" s="303" t="s">
        <v>209</v>
      </c>
      <c r="G23" s="313" t="s">
        <v>1077</v>
      </c>
      <c r="H23" s="276">
        <v>52.24</v>
      </c>
      <c r="I23" s="275"/>
      <c r="J23" s="452"/>
      <c r="K23" s="452"/>
      <c r="L23" s="245"/>
      <c r="M23" s="245"/>
      <c r="N23" s="245"/>
      <c r="O23" s="245"/>
      <c r="P23" s="245"/>
      <c r="Q23" s="245"/>
      <c r="R23" s="244">
        <v>1</v>
      </c>
      <c r="S23" s="44"/>
      <c r="T23" s="44"/>
      <c r="U23" s="343">
        <v>14.03</v>
      </c>
      <c r="V23" s="179"/>
    </row>
    <row r="24" spans="1:22" ht="35.1" customHeight="1">
      <c r="A24" s="274">
        <v>8</v>
      </c>
      <c r="B24" s="241" t="s">
        <v>1076</v>
      </c>
      <c r="C24" s="447"/>
      <c r="D24" s="303" t="s">
        <v>203</v>
      </c>
      <c r="E24" s="280">
        <v>1</v>
      </c>
      <c r="F24" s="303" t="s">
        <v>531</v>
      </c>
      <c r="G24" s="313" t="s">
        <v>888</v>
      </c>
      <c r="H24" s="276">
        <v>52.53</v>
      </c>
      <c r="I24" s="275"/>
      <c r="J24" s="452"/>
      <c r="K24" s="452"/>
      <c r="L24" s="45"/>
      <c r="M24" s="44"/>
      <c r="N24" s="44"/>
      <c r="O24" s="44"/>
      <c r="P24" s="44"/>
      <c r="Q24" s="44"/>
      <c r="R24" s="44"/>
      <c r="S24" s="44"/>
      <c r="T24" s="44"/>
      <c r="U24" s="241"/>
      <c r="V24" s="179"/>
    </row>
    <row r="25" spans="1:22" ht="35.1" customHeight="1">
      <c r="A25" s="445">
        <v>9</v>
      </c>
      <c r="B25" s="446" t="s">
        <v>189</v>
      </c>
      <c r="C25" s="447" t="s">
        <v>192</v>
      </c>
      <c r="D25" s="303" t="s">
        <v>204</v>
      </c>
      <c r="E25" s="280">
        <v>1</v>
      </c>
      <c r="F25" s="303" t="s">
        <v>532</v>
      </c>
      <c r="G25" s="454" t="s">
        <v>1167</v>
      </c>
      <c r="H25" s="455">
        <v>95.12</v>
      </c>
      <c r="I25" s="275"/>
      <c r="J25" s="452"/>
      <c r="K25" s="452"/>
      <c r="L25" s="245"/>
      <c r="M25" s="245"/>
      <c r="N25" s="258">
        <v>1</v>
      </c>
      <c r="O25" s="44"/>
      <c r="P25" s="44"/>
      <c r="Q25" s="44"/>
      <c r="R25" s="44"/>
      <c r="S25" s="44"/>
      <c r="T25" s="44"/>
      <c r="U25" s="447">
        <v>11.73</v>
      </c>
      <c r="V25" s="179"/>
    </row>
    <row r="26" spans="1:22" ht="35.1" customHeight="1">
      <c r="A26" s="445"/>
      <c r="B26" s="446"/>
      <c r="C26" s="447"/>
      <c r="D26" s="303" t="s">
        <v>205</v>
      </c>
      <c r="E26" s="280">
        <v>2</v>
      </c>
      <c r="F26" s="303" t="s">
        <v>533</v>
      </c>
      <c r="G26" s="454"/>
      <c r="H26" s="455"/>
      <c r="I26" s="275"/>
      <c r="J26" s="452"/>
      <c r="K26" s="452"/>
      <c r="L26" s="245"/>
      <c r="M26" s="258"/>
      <c r="N26" s="258"/>
      <c r="O26" s="258"/>
      <c r="P26" s="258">
        <v>1</v>
      </c>
      <c r="Q26" s="44"/>
      <c r="R26" s="44"/>
      <c r="S26" s="44"/>
      <c r="T26" s="44"/>
      <c r="U26" s="447"/>
      <c r="V26" s="179"/>
    </row>
    <row r="27" spans="1:22" ht="35.1" customHeight="1">
      <c r="A27" s="445">
        <v>10</v>
      </c>
      <c r="B27" s="446" t="s">
        <v>190</v>
      </c>
      <c r="C27" s="447" t="s">
        <v>193</v>
      </c>
      <c r="D27" s="303" t="s">
        <v>206</v>
      </c>
      <c r="E27" s="280">
        <v>1</v>
      </c>
      <c r="F27" s="303" t="s">
        <v>534</v>
      </c>
      <c r="G27" s="454" t="s">
        <v>1168</v>
      </c>
      <c r="H27" s="455">
        <v>186.17</v>
      </c>
      <c r="I27" s="275">
        <v>1</v>
      </c>
      <c r="J27" s="452"/>
      <c r="K27" s="452"/>
      <c r="L27" s="45"/>
      <c r="M27" s="44"/>
      <c r="N27" s="44"/>
      <c r="O27" s="44"/>
      <c r="P27" s="44"/>
      <c r="Q27" s="44"/>
      <c r="R27" s="44"/>
      <c r="S27" s="44"/>
      <c r="T27" s="44"/>
      <c r="U27" s="447">
        <v>14.33</v>
      </c>
      <c r="V27" s="179"/>
    </row>
    <row r="28" spans="1:22" ht="35.1" customHeight="1">
      <c r="A28" s="445"/>
      <c r="B28" s="446"/>
      <c r="C28" s="447"/>
      <c r="D28" s="303" t="s">
        <v>206</v>
      </c>
      <c r="E28" s="280">
        <v>2</v>
      </c>
      <c r="F28" s="303" t="s">
        <v>535</v>
      </c>
      <c r="G28" s="454"/>
      <c r="H28" s="455"/>
      <c r="I28" s="275">
        <v>1</v>
      </c>
      <c r="J28" s="452"/>
      <c r="K28" s="452"/>
      <c r="L28" s="45"/>
      <c r="M28" s="44"/>
      <c r="N28" s="44"/>
      <c r="O28" s="44"/>
      <c r="P28" s="44"/>
      <c r="Q28" s="44"/>
      <c r="R28" s="44"/>
      <c r="S28" s="44"/>
      <c r="T28" s="44"/>
      <c r="U28" s="447"/>
      <c r="V28" s="179"/>
    </row>
    <row r="29" spans="1:22" ht="35.1" customHeight="1">
      <c r="A29" s="445"/>
      <c r="B29" s="446"/>
      <c r="C29" s="447"/>
      <c r="D29" s="303" t="s">
        <v>206</v>
      </c>
      <c r="E29" s="280">
        <v>3</v>
      </c>
      <c r="F29" s="303" t="s">
        <v>536</v>
      </c>
      <c r="G29" s="454"/>
      <c r="H29" s="455"/>
      <c r="I29" s="275"/>
      <c r="J29" s="452"/>
      <c r="K29" s="452"/>
      <c r="L29" s="245"/>
      <c r="M29" s="258"/>
      <c r="N29" s="258"/>
      <c r="O29" s="258"/>
      <c r="P29" s="258">
        <v>1</v>
      </c>
      <c r="Q29" s="44"/>
      <c r="R29" s="44"/>
      <c r="S29" s="44"/>
      <c r="T29" s="44"/>
      <c r="U29" s="447"/>
      <c r="V29" s="179"/>
    </row>
    <row r="30" spans="1:22" ht="35.1" customHeight="1">
      <c r="A30" s="445"/>
      <c r="B30" s="446"/>
      <c r="C30" s="447"/>
      <c r="D30" s="303" t="s">
        <v>206</v>
      </c>
      <c r="E30" s="280">
        <v>4</v>
      </c>
      <c r="F30" s="303" t="s">
        <v>537</v>
      </c>
      <c r="G30" s="454"/>
      <c r="H30" s="455"/>
      <c r="I30" s="275">
        <v>1</v>
      </c>
      <c r="J30" s="452"/>
      <c r="K30" s="452"/>
      <c r="L30" s="45"/>
      <c r="M30" s="44"/>
      <c r="N30" s="44"/>
      <c r="O30" s="44"/>
      <c r="P30" s="44"/>
      <c r="Q30" s="44"/>
      <c r="R30" s="44"/>
      <c r="S30" s="44"/>
      <c r="T30" s="44"/>
      <c r="U30" s="447"/>
      <c r="V30" s="179"/>
    </row>
    <row r="31" spans="1:22" ht="35.1" customHeight="1">
      <c r="A31" s="277">
        <v>11</v>
      </c>
      <c r="B31" s="315" t="s">
        <v>1078</v>
      </c>
      <c r="C31" s="467" t="s">
        <v>193</v>
      </c>
      <c r="D31" s="303" t="s">
        <v>207</v>
      </c>
      <c r="E31" s="280">
        <v>1</v>
      </c>
      <c r="F31" s="303" t="s">
        <v>538</v>
      </c>
      <c r="G31" s="313" t="s">
        <v>1169</v>
      </c>
      <c r="H31" s="276">
        <v>52.97</v>
      </c>
      <c r="I31" s="274"/>
      <c r="J31" s="456"/>
      <c r="K31" s="456"/>
      <c r="L31" s="306"/>
      <c r="M31" s="306"/>
      <c r="N31" s="306"/>
      <c r="O31" s="306"/>
      <c r="P31" s="307">
        <v>1</v>
      </c>
      <c r="Q31" s="308"/>
      <c r="R31" s="308"/>
      <c r="S31" s="308"/>
      <c r="T31" s="308"/>
      <c r="U31" s="300">
        <v>11.67</v>
      </c>
      <c r="V31" s="33"/>
    </row>
    <row r="32" spans="1:22" ht="35.1" customHeight="1">
      <c r="A32" s="277">
        <v>12</v>
      </c>
      <c r="B32" s="315" t="s">
        <v>1079</v>
      </c>
      <c r="C32" s="467"/>
      <c r="D32" s="303" t="s">
        <v>208</v>
      </c>
      <c r="E32" s="280">
        <v>1</v>
      </c>
      <c r="F32" s="303" t="s">
        <v>539</v>
      </c>
      <c r="G32" s="313" t="s">
        <v>1169</v>
      </c>
      <c r="H32" s="276">
        <v>52.48</v>
      </c>
      <c r="I32" s="274">
        <v>1</v>
      </c>
      <c r="J32" s="456"/>
      <c r="K32" s="456"/>
      <c r="L32" s="309"/>
      <c r="M32" s="309"/>
      <c r="N32" s="309"/>
      <c r="O32" s="308"/>
      <c r="P32" s="308"/>
      <c r="Q32" s="308"/>
      <c r="R32" s="308"/>
      <c r="S32" s="308"/>
      <c r="T32" s="308"/>
      <c r="U32" s="89"/>
      <c r="V32" s="33"/>
    </row>
    <row r="33" spans="1:22" ht="35.1" customHeight="1">
      <c r="A33" s="277">
        <v>13</v>
      </c>
      <c r="B33" s="315" t="s">
        <v>1080</v>
      </c>
      <c r="C33" s="467"/>
      <c r="D33" s="303" t="s">
        <v>208</v>
      </c>
      <c r="E33" s="280">
        <v>1</v>
      </c>
      <c r="F33" s="303" t="s">
        <v>540</v>
      </c>
      <c r="G33" s="313" t="s">
        <v>1169</v>
      </c>
      <c r="H33" s="276">
        <v>52.41</v>
      </c>
      <c r="I33" s="274"/>
      <c r="J33" s="456"/>
      <c r="K33" s="456"/>
      <c r="L33" s="306"/>
      <c r="M33" s="306"/>
      <c r="N33" s="306">
        <v>1</v>
      </c>
      <c r="O33" s="308"/>
      <c r="P33" s="308"/>
      <c r="Q33" s="308"/>
      <c r="R33" s="308"/>
      <c r="S33" s="308"/>
      <c r="T33" s="308"/>
      <c r="U33" s="300">
        <v>5.99</v>
      </c>
      <c r="V33" s="33"/>
    </row>
    <row r="34" spans="1:22" ht="35.1" customHeight="1">
      <c r="A34" s="277">
        <v>14</v>
      </c>
      <c r="B34" s="315" t="s">
        <v>1081</v>
      </c>
      <c r="C34" s="467"/>
      <c r="D34" s="303" t="s">
        <v>208</v>
      </c>
      <c r="E34" s="280">
        <v>1</v>
      </c>
      <c r="F34" s="303" t="s">
        <v>541</v>
      </c>
      <c r="G34" s="313" t="s">
        <v>1083</v>
      </c>
      <c r="H34" s="276">
        <v>51.94</v>
      </c>
      <c r="I34" s="274"/>
      <c r="J34" s="456"/>
      <c r="K34" s="456"/>
      <c r="L34" s="306"/>
      <c r="M34" s="306"/>
      <c r="N34" s="306"/>
      <c r="O34" s="306">
        <v>1</v>
      </c>
      <c r="P34" s="308"/>
      <c r="Q34" s="308"/>
      <c r="R34" s="308"/>
      <c r="S34" s="308"/>
      <c r="T34" s="308"/>
      <c r="U34" s="277">
        <v>10.95</v>
      </c>
      <c r="V34" s="33"/>
    </row>
    <row r="35" spans="1:22" ht="35.1" customHeight="1">
      <c r="A35" s="277">
        <v>15</v>
      </c>
      <c r="B35" s="315" t="s">
        <v>1082</v>
      </c>
      <c r="C35" s="467"/>
      <c r="D35" s="303" t="s">
        <v>208</v>
      </c>
      <c r="E35" s="280">
        <v>1</v>
      </c>
      <c r="F35" s="303" t="s">
        <v>542</v>
      </c>
      <c r="G35" s="313" t="s">
        <v>1103</v>
      </c>
      <c r="H35" s="276">
        <v>52.48</v>
      </c>
      <c r="I35" s="305"/>
      <c r="J35" s="456"/>
      <c r="K35" s="456"/>
      <c r="L35" s="306"/>
      <c r="M35" s="306"/>
      <c r="N35" s="306"/>
      <c r="O35" s="306"/>
      <c r="P35" s="306">
        <v>1</v>
      </c>
      <c r="Q35" s="308"/>
      <c r="R35" s="308"/>
      <c r="S35" s="308"/>
      <c r="T35" s="308"/>
      <c r="U35" s="277">
        <v>20.83</v>
      </c>
      <c r="V35" s="33"/>
    </row>
    <row r="36" spans="1:22" ht="35.1" customHeight="1">
      <c r="A36" s="277">
        <v>16</v>
      </c>
      <c r="B36" s="315" t="s">
        <v>1084</v>
      </c>
      <c r="C36" s="467" t="s">
        <v>193</v>
      </c>
      <c r="D36" s="303" t="s">
        <v>210</v>
      </c>
      <c r="E36" s="280">
        <v>1</v>
      </c>
      <c r="F36" s="303" t="s">
        <v>543</v>
      </c>
      <c r="G36" s="313" t="s">
        <v>1088</v>
      </c>
      <c r="H36" s="277">
        <v>49.6</v>
      </c>
      <c r="I36" s="305"/>
      <c r="J36" s="457"/>
      <c r="K36" s="457"/>
      <c r="L36" s="306"/>
      <c r="M36" s="306"/>
      <c r="N36" s="306"/>
      <c r="O36" s="306"/>
      <c r="P36" s="306">
        <v>1</v>
      </c>
      <c r="Q36" s="308"/>
      <c r="R36" s="308"/>
      <c r="S36" s="308"/>
      <c r="T36" s="308"/>
      <c r="U36" s="344">
        <v>11.19</v>
      </c>
      <c r="V36" s="32"/>
    </row>
    <row r="37" spans="1:22" ht="35.1" customHeight="1">
      <c r="A37" s="277">
        <v>17</v>
      </c>
      <c r="B37" s="315" t="s">
        <v>1085</v>
      </c>
      <c r="C37" s="467"/>
      <c r="D37" s="303" t="s">
        <v>211</v>
      </c>
      <c r="E37" s="280">
        <v>1</v>
      </c>
      <c r="F37" s="303" t="s">
        <v>544</v>
      </c>
      <c r="G37" s="313" t="s">
        <v>1089</v>
      </c>
      <c r="H37" s="277">
        <v>49.7</v>
      </c>
      <c r="I37" s="305"/>
      <c r="J37" s="457"/>
      <c r="K37" s="457"/>
      <c r="L37" s="306">
        <v>1</v>
      </c>
      <c r="M37" s="308"/>
      <c r="N37" s="308"/>
      <c r="O37" s="308"/>
      <c r="P37" s="308"/>
      <c r="Q37" s="308"/>
      <c r="R37" s="308"/>
      <c r="S37" s="308"/>
      <c r="T37" s="308"/>
      <c r="U37" s="89"/>
      <c r="V37" s="32"/>
    </row>
    <row r="38" spans="1:22" ht="35.1" customHeight="1">
      <c r="A38" s="277">
        <v>18</v>
      </c>
      <c r="B38" s="315" t="s">
        <v>1086</v>
      </c>
      <c r="C38" s="467"/>
      <c r="D38" s="303" t="s">
        <v>212</v>
      </c>
      <c r="E38" s="280">
        <v>1</v>
      </c>
      <c r="F38" s="303" t="s">
        <v>545</v>
      </c>
      <c r="G38" s="313" t="s">
        <v>888</v>
      </c>
      <c r="H38" s="277">
        <v>50.02</v>
      </c>
      <c r="I38" s="305"/>
      <c r="J38" s="457"/>
      <c r="K38" s="457"/>
      <c r="L38" s="308"/>
      <c r="M38" s="308"/>
      <c r="N38" s="308"/>
      <c r="O38" s="308"/>
      <c r="P38" s="308"/>
      <c r="Q38" s="308"/>
      <c r="R38" s="308"/>
      <c r="S38" s="308"/>
      <c r="T38" s="308"/>
      <c r="U38" s="89"/>
      <c r="V38" s="33"/>
    </row>
    <row r="39" spans="1:22" ht="35.1" customHeight="1">
      <c r="A39" s="277">
        <v>19</v>
      </c>
      <c r="B39" s="315" t="s">
        <v>1087</v>
      </c>
      <c r="C39" s="467"/>
      <c r="D39" s="303" t="s">
        <v>212</v>
      </c>
      <c r="E39" s="280">
        <v>1</v>
      </c>
      <c r="F39" s="303" t="s">
        <v>546</v>
      </c>
      <c r="G39" s="313" t="s">
        <v>1089</v>
      </c>
      <c r="H39" s="277">
        <v>50.02</v>
      </c>
      <c r="I39" s="305"/>
      <c r="J39" s="457"/>
      <c r="K39" s="457"/>
      <c r="L39" s="307"/>
      <c r="M39" s="307"/>
      <c r="N39" s="307">
        <v>1</v>
      </c>
      <c r="O39" s="308"/>
      <c r="P39" s="308"/>
      <c r="Q39" s="308"/>
      <c r="R39" s="308"/>
      <c r="S39" s="308"/>
      <c r="T39" s="308"/>
      <c r="U39" s="89"/>
      <c r="V39" s="32"/>
    </row>
    <row r="40" spans="1:22" ht="35.1" customHeight="1">
      <c r="A40" s="451">
        <v>20</v>
      </c>
      <c r="B40" s="466" t="s">
        <v>213</v>
      </c>
      <c r="C40" s="467" t="s">
        <v>193</v>
      </c>
      <c r="D40" s="303" t="s">
        <v>219</v>
      </c>
      <c r="E40" s="280">
        <v>1</v>
      </c>
      <c r="F40" s="303" t="s">
        <v>547</v>
      </c>
      <c r="G40" s="454" t="s">
        <v>797</v>
      </c>
      <c r="H40" s="470">
        <v>143.87</v>
      </c>
      <c r="I40" s="305"/>
      <c r="J40" s="471" t="s">
        <v>904</v>
      </c>
      <c r="K40" s="471" t="s">
        <v>901</v>
      </c>
      <c r="L40" s="310"/>
      <c r="M40" s="310"/>
      <c r="N40" s="310"/>
      <c r="O40" s="310"/>
      <c r="P40" s="310"/>
      <c r="Q40" s="310"/>
      <c r="R40" s="310"/>
      <c r="S40" s="310"/>
      <c r="T40" s="310">
        <v>1</v>
      </c>
      <c r="U40" s="451">
        <v>128.32</v>
      </c>
      <c r="V40" s="34"/>
    </row>
    <row r="41" spans="1:22" ht="35.1" customHeight="1">
      <c r="A41" s="451"/>
      <c r="B41" s="466"/>
      <c r="C41" s="467"/>
      <c r="D41" s="303" t="s">
        <v>219</v>
      </c>
      <c r="E41" s="280">
        <v>2</v>
      </c>
      <c r="F41" s="303" t="s">
        <v>548</v>
      </c>
      <c r="G41" s="454"/>
      <c r="H41" s="470"/>
      <c r="I41" s="305"/>
      <c r="J41" s="471"/>
      <c r="K41" s="471"/>
      <c r="L41" s="310"/>
      <c r="M41" s="310"/>
      <c r="N41" s="310"/>
      <c r="O41" s="310"/>
      <c r="P41" s="310"/>
      <c r="Q41" s="310"/>
      <c r="R41" s="310"/>
      <c r="S41" s="310"/>
      <c r="T41" s="310">
        <v>1</v>
      </c>
      <c r="U41" s="451"/>
      <c r="V41" s="33" t="s">
        <v>894</v>
      </c>
    </row>
    <row r="42" spans="1:22" ht="35.1" customHeight="1">
      <c r="A42" s="451"/>
      <c r="B42" s="466"/>
      <c r="C42" s="467"/>
      <c r="D42" s="303" t="s">
        <v>220</v>
      </c>
      <c r="E42" s="280">
        <v>3</v>
      </c>
      <c r="F42" s="303" t="s">
        <v>549</v>
      </c>
      <c r="G42" s="454"/>
      <c r="H42" s="470"/>
      <c r="I42" s="305"/>
      <c r="J42" s="471"/>
      <c r="K42" s="471"/>
      <c r="L42" s="310"/>
      <c r="M42" s="310"/>
      <c r="N42" s="310"/>
      <c r="O42" s="310"/>
      <c r="P42" s="310"/>
      <c r="Q42" s="310"/>
      <c r="R42" s="310"/>
      <c r="S42" s="310"/>
      <c r="T42" s="310">
        <v>1</v>
      </c>
      <c r="U42" s="451"/>
      <c r="V42" s="33"/>
    </row>
    <row r="43" spans="1:22" ht="35.1" customHeight="1">
      <c r="A43" s="451">
        <v>21</v>
      </c>
      <c r="B43" s="466" t="s">
        <v>214</v>
      </c>
      <c r="C43" s="467" t="s">
        <v>193</v>
      </c>
      <c r="D43" s="303" t="s">
        <v>221</v>
      </c>
      <c r="E43" s="280">
        <v>1</v>
      </c>
      <c r="F43" s="303" t="s">
        <v>816</v>
      </c>
      <c r="G43" s="454" t="s">
        <v>837</v>
      </c>
      <c r="H43" s="470">
        <v>290.25</v>
      </c>
      <c r="I43" s="274"/>
      <c r="J43" s="451" t="s">
        <v>916</v>
      </c>
      <c r="K43" s="451" t="s">
        <v>901</v>
      </c>
      <c r="L43" s="310"/>
      <c r="M43" s="310"/>
      <c r="N43" s="310"/>
      <c r="O43" s="310"/>
      <c r="P43" s="310"/>
      <c r="Q43" s="310"/>
      <c r="R43" s="310"/>
      <c r="S43" s="310">
        <v>1</v>
      </c>
      <c r="T43" s="308"/>
      <c r="U43" s="473">
        <v>142.32</v>
      </c>
      <c r="V43" s="33"/>
    </row>
    <row r="44" spans="1:22" ht="35.1" customHeight="1">
      <c r="A44" s="451"/>
      <c r="B44" s="466"/>
      <c r="C44" s="467"/>
      <c r="D44" s="303" t="s">
        <v>221</v>
      </c>
      <c r="E44" s="280">
        <v>2</v>
      </c>
      <c r="F44" s="303" t="s">
        <v>550</v>
      </c>
      <c r="G44" s="454"/>
      <c r="H44" s="470"/>
      <c r="I44" s="274"/>
      <c r="J44" s="451"/>
      <c r="K44" s="451"/>
      <c r="L44" s="310"/>
      <c r="M44" s="310"/>
      <c r="N44" s="310"/>
      <c r="O44" s="310"/>
      <c r="P44" s="310"/>
      <c r="Q44" s="310"/>
      <c r="R44" s="310"/>
      <c r="S44" s="310">
        <v>1</v>
      </c>
      <c r="T44" s="308"/>
      <c r="U44" s="473"/>
      <c r="V44" s="88" t="s">
        <v>895</v>
      </c>
    </row>
    <row r="45" spans="1:22" ht="35.1" customHeight="1">
      <c r="A45" s="451"/>
      <c r="B45" s="466"/>
      <c r="C45" s="467"/>
      <c r="D45" s="303" t="s">
        <v>222</v>
      </c>
      <c r="E45" s="280">
        <v>3</v>
      </c>
      <c r="F45" s="303" t="s">
        <v>551</v>
      </c>
      <c r="G45" s="454"/>
      <c r="H45" s="470"/>
      <c r="I45" s="274"/>
      <c r="J45" s="451"/>
      <c r="K45" s="451"/>
      <c r="L45" s="310"/>
      <c r="M45" s="310"/>
      <c r="N45" s="310"/>
      <c r="O45" s="310"/>
      <c r="P45" s="310">
        <v>1</v>
      </c>
      <c r="Q45" s="308"/>
      <c r="R45" s="308"/>
      <c r="S45" s="308"/>
      <c r="T45" s="308"/>
      <c r="U45" s="473"/>
      <c r="V45" s="33"/>
    </row>
    <row r="46" spans="1:22" ht="35.1" customHeight="1">
      <c r="A46" s="451"/>
      <c r="B46" s="466"/>
      <c r="C46" s="467"/>
      <c r="D46" s="303" t="s">
        <v>222</v>
      </c>
      <c r="E46" s="280">
        <v>4</v>
      </c>
      <c r="F46" s="303" t="s">
        <v>552</v>
      </c>
      <c r="G46" s="454"/>
      <c r="H46" s="470"/>
      <c r="I46" s="274"/>
      <c r="J46" s="451"/>
      <c r="K46" s="451"/>
      <c r="L46" s="310"/>
      <c r="M46" s="310">
        <v>1</v>
      </c>
      <c r="N46" s="308"/>
      <c r="O46" s="308"/>
      <c r="P46" s="308"/>
      <c r="Q46" s="308"/>
      <c r="R46" s="308"/>
      <c r="S46" s="308"/>
      <c r="T46" s="308"/>
      <c r="U46" s="473"/>
      <c r="V46" s="33"/>
    </row>
    <row r="47" spans="1:22" ht="35.1" customHeight="1">
      <c r="A47" s="451"/>
      <c r="B47" s="466"/>
      <c r="C47" s="467"/>
      <c r="D47" s="303" t="s">
        <v>223</v>
      </c>
      <c r="E47" s="280">
        <v>5</v>
      </c>
      <c r="F47" s="303" t="s">
        <v>553</v>
      </c>
      <c r="G47" s="454"/>
      <c r="H47" s="470"/>
      <c r="I47" s="274"/>
      <c r="J47" s="451"/>
      <c r="K47" s="451"/>
      <c r="L47" s="310"/>
      <c r="M47" s="310"/>
      <c r="N47" s="310"/>
      <c r="O47" s="310"/>
      <c r="P47" s="310"/>
      <c r="Q47" s="310"/>
      <c r="R47" s="310">
        <v>1</v>
      </c>
      <c r="S47" s="308"/>
      <c r="T47" s="308"/>
      <c r="U47" s="473"/>
      <c r="V47" s="33"/>
    </row>
    <row r="48" spans="1:22" ht="35.1" customHeight="1">
      <c r="A48" s="451"/>
      <c r="B48" s="466"/>
      <c r="C48" s="467"/>
      <c r="D48" s="303" t="s">
        <v>223</v>
      </c>
      <c r="E48" s="280">
        <v>6</v>
      </c>
      <c r="F48" s="303" t="s">
        <v>554</v>
      </c>
      <c r="G48" s="454"/>
      <c r="H48" s="470"/>
      <c r="I48" s="305"/>
      <c r="J48" s="451"/>
      <c r="K48" s="451"/>
      <c r="L48" s="310"/>
      <c r="M48" s="310"/>
      <c r="N48" s="310"/>
      <c r="O48" s="310"/>
      <c r="P48" s="310"/>
      <c r="Q48" s="310"/>
      <c r="R48" s="310"/>
      <c r="S48" s="310">
        <v>1</v>
      </c>
      <c r="T48" s="308"/>
      <c r="U48" s="473"/>
      <c r="V48" s="33"/>
    </row>
    <row r="49" spans="1:22" ht="35.1" customHeight="1">
      <c r="A49" s="277">
        <v>22</v>
      </c>
      <c r="B49" s="297" t="s">
        <v>1090</v>
      </c>
      <c r="C49" s="467" t="s">
        <v>193</v>
      </c>
      <c r="D49" s="303" t="s">
        <v>224</v>
      </c>
      <c r="E49" s="280">
        <v>1</v>
      </c>
      <c r="F49" s="303" t="s">
        <v>555</v>
      </c>
      <c r="G49" s="313" t="s">
        <v>1083</v>
      </c>
      <c r="H49" s="278">
        <v>52.45</v>
      </c>
      <c r="I49" s="274"/>
      <c r="J49" s="456"/>
      <c r="K49" s="456"/>
      <c r="L49" s="310"/>
      <c r="M49" s="306">
        <v>1</v>
      </c>
      <c r="N49" s="308"/>
      <c r="O49" s="308"/>
      <c r="P49" s="308"/>
      <c r="Q49" s="308"/>
      <c r="R49" s="308"/>
      <c r="S49" s="308"/>
      <c r="T49" s="308"/>
      <c r="U49" s="89"/>
      <c r="V49" s="34"/>
    </row>
    <row r="50" spans="1:22" ht="35.1" customHeight="1">
      <c r="A50" s="277">
        <v>23</v>
      </c>
      <c r="B50" s="297" t="s">
        <v>1091</v>
      </c>
      <c r="C50" s="467"/>
      <c r="D50" s="303" t="s">
        <v>225</v>
      </c>
      <c r="E50" s="280">
        <v>1</v>
      </c>
      <c r="F50" s="303" t="s">
        <v>556</v>
      </c>
      <c r="G50" s="313" t="s">
        <v>1089</v>
      </c>
      <c r="H50" s="278">
        <v>51.59</v>
      </c>
      <c r="I50" s="305"/>
      <c r="J50" s="456"/>
      <c r="K50" s="456"/>
      <c r="L50" s="310"/>
      <c r="M50" s="307">
        <v>1</v>
      </c>
      <c r="N50" s="308"/>
      <c r="O50" s="308"/>
      <c r="P50" s="308"/>
      <c r="Q50" s="308"/>
      <c r="R50" s="308"/>
      <c r="S50" s="308"/>
      <c r="T50" s="308"/>
      <c r="U50" s="89"/>
      <c r="V50" s="34"/>
    </row>
    <row r="51" spans="1:22" ht="35.1" customHeight="1">
      <c r="A51" s="277">
        <v>24</v>
      </c>
      <c r="B51" s="297" t="s">
        <v>1092</v>
      </c>
      <c r="C51" s="467"/>
      <c r="D51" s="303" t="s">
        <v>226</v>
      </c>
      <c r="E51" s="280">
        <v>1</v>
      </c>
      <c r="F51" s="303" t="s">
        <v>557</v>
      </c>
      <c r="G51" s="313" t="s">
        <v>888</v>
      </c>
      <c r="H51" s="278">
        <v>52.5</v>
      </c>
      <c r="I51" s="305"/>
      <c r="J51" s="456"/>
      <c r="K51" s="456"/>
      <c r="L51" s="308"/>
      <c r="M51" s="308"/>
      <c r="N51" s="308"/>
      <c r="O51" s="308"/>
      <c r="P51" s="308"/>
      <c r="Q51" s="308"/>
      <c r="R51" s="308"/>
      <c r="S51" s="308"/>
      <c r="T51" s="308"/>
      <c r="U51" s="344">
        <v>10.28</v>
      </c>
      <c r="V51" s="33"/>
    </row>
    <row r="52" spans="1:22" ht="35.1" customHeight="1">
      <c r="A52" s="277">
        <v>25</v>
      </c>
      <c r="B52" s="297" t="s">
        <v>1093</v>
      </c>
      <c r="C52" s="467"/>
      <c r="D52" s="303" t="s">
        <v>227</v>
      </c>
      <c r="E52" s="280">
        <v>1</v>
      </c>
      <c r="F52" s="303" t="s">
        <v>558</v>
      </c>
      <c r="G52" s="313" t="s">
        <v>1170</v>
      </c>
      <c r="H52" s="278">
        <v>51.71</v>
      </c>
      <c r="I52" s="305">
        <v>1</v>
      </c>
      <c r="J52" s="456"/>
      <c r="K52" s="456"/>
      <c r="L52" s="308"/>
      <c r="M52" s="308"/>
      <c r="N52" s="308"/>
      <c r="O52" s="308"/>
      <c r="P52" s="308"/>
      <c r="Q52" s="308"/>
      <c r="R52" s="308"/>
      <c r="S52" s="308"/>
      <c r="T52" s="308"/>
      <c r="U52" s="89"/>
      <c r="V52" s="32"/>
    </row>
    <row r="53" spans="1:22" ht="35.1" customHeight="1">
      <c r="A53" s="451">
        <v>26</v>
      </c>
      <c r="B53" s="466" t="s">
        <v>215</v>
      </c>
      <c r="C53" s="467" t="s">
        <v>218</v>
      </c>
      <c r="D53" s="303" t="s">
        <v>228</v>
      </c>
      <c r="E53" s="280">
        <v>1</v>
      </c>
      <c r="F53" s="303" t="s">
        <v>559</v>
      </c>
      <c r="G53" s="454" t="s">
        <v>842</v>
      </c>
      <c r="H53" s="468">
        <v>256.42</v>
      </c>
      <c r="I53" s="274"/>
      <c r="J53" s="451" t="s">
        <v>935</v>
      </c>
      <c r="K53" s="451" t="s">
        <v>901</v>
      </c>
      <c r="L53" s="311"/>
      <c r="M53" s="310"/>
      <c r="N53" s="310"/>
      <c r="O53" s="310"/>
      <c r="P53" s="310"/>
      <c r="Q53" s="310"/>
      <c r="R53" s="310"/>
      <c r="S53" s="310"/>
      <c r="T53" s="310">
        <v>1</v>
      </c>
      <c r="U53" s="451">
        <v>164.27</v>
      </c>
      <c r="V53" s="33"/>
    </row>
    <row r="54" spans="1:22" ht="35.1" customHeight="1">
      <c r="A54" s="451"/>
      <c r="B54" s="466"/>
      <c r="C54" s="467"/>
      <c r="D54" s="303" t="s">
        <v>228</v>
      </c>
      <c r="E54" s="280">
        <v>2</v>
      </c>
      <c r="F54" s="303" t="s">
        <v>560</v>
      </c>
      <c r="G54" s="454"/>
      <c r="H54" s="468"/>
      <c r="I54" s="305"/>
      <c r="J54" s="451"/>
      <c r="K54" s="451"/>
      <c r="L54" s="310"/>
      <c r="M54" s="310"/>
      <c r="N54" s="310"/>
      <c r="O54" s="310"/>
      <c r="P54" s="310"/>
      <c r="Q54" s="310"/>
      <c r="R54" s="310"/>
      <c r="S54" s="310"/>
      <c r="T54" s="310">
        <v>1</v>
      </c>
      <c r="U54" s="451"/>
      <c r="V54" s="88"/>
    </row>
    <row r="55" spans="1:22" ht="35.1" customHeight="1">
      <c r="A55" s="451"/>
      <c r="B55" s="466"/>
      <c r="C55" s="467"/>
      <c r="D55" s="303" t="s">
        <v>228</v>
      </c>
      <c r="E55" s="280">
        <v>3</v>
      </c>
      <c r="F55" s="303" t="s">
        <v>561</v>
      </c>
      <c r="G55" s="454"/>
      <c r="H55" s="468"/>
      <c r="I55" s="305">
        <v>1</v>
      </c>
      <c r="J55" s="451"/>
      <c r="K55" s="451"/>
      <c r="L55" s="312"/>
      <c r="M55" s="308"/>
      <c r="N55" s="308"/>
      <c r="O55" s="308"/>
      <c r="P55" s="308"/>
      <c r="Q55" s="308"/>
      <c r="R55" s="308"/>
      <c r="S55" s="308"/>
      <c r="T55" s="308"/>
      <c r="U55" s="451"/>
      <c r="V55" s="33"/>
    </row>
    <row r="56" spans="1:22" ht="35.1" customHeight="1">
      <c r="A56" s="451"/>
      <c r="B56" s="466"/>
      <c r="C56" s="467"/>
      <c r="D56" s="303" t="s">
        <v>228</v>
      </c>
      <c r="E56" s="280">
        <v>4</v>
      </c>
      <c r="F56" s="303" t="s">
        <v>562</v>
      </c>
      <c r="G56" s="454"/>
      <c r="H56" s="468"/>
      <c r="I56" s="274"/>
      <c r="J56" s="451"/>
      <c r="K56" s="451"/>
      <c r="L56" s="310"/>
      <c r="M56" s="311"/>
      <c r="N56" s="310"/>
      <c r="O56" s="310"/>
      <c r="P56" s="310"/>
      <c r="Q56" s="310"/>
      <c r="R56" s="310"/>
      <c r="S56" s="310"/>
      <c r="T56" s="310">
        <v>1</v>
      </c>
      <c r="U56" s="451"/>
      <c r="V56" s="31"/>
    </row>
    <row r="57" spans="1:22" ht="35.1" customHeight="1">
      <c r="A57" s="451"/>
      <c r="B57" s="466"/>
      <c r="C57" s="467"/>
      <c r="D57" s="303" t="s">
        <v>229</v>
      </c>
      <c r="E57" s="280">
        <v>5</v>
      </c>
      <c r="F57" s="303" t="s">
        <v>563</v>
      </c>
      <c r="G57" s="454"/>
      <c r="H57" s="468"/>
      <c r="I57" s="274"/>
      <c r="J57" s="451"/>
      <c r="K57" s="451"/>
      <c r="L57" s="311"/>
      <c r="M57" s="310"/>
      <c r="N57" s="310"/>
      <c r="O57" s="310"/>
      <c r="P57" s="310"/>
      <c r="Q57" s="310"/>
      <c r="R57" s="310"/>
      <c r="S57" s="310"/>
      <c r="T57" s="310">
        <v>1</v>
      </c>
      <c r="U57" s="451"/>
      <c r="V57" s="33"/>
    </row>
    <row r="58" spans="1:22" ht="35.1" customHeight="1">
      <c r="A58" s="451">
        <v>27</v>
      </c>
      <c r="B58" s="466" t="s">
        <v>216</v>
      </c>
      <c r="C58" s="467" t="s">
        <v>218</v>
      </c>
      <c r="D58" s="303" t="s">
        <v>230</v>
      </c>
      <c r="E58" s="280">
        <v>1</v>
      </c>
      <c r="F58" s="303" t="s">
        <v>564</v>
      </c>
      <c r="G58" s="454" t="s">
        <v>798</v>
      </c>
      <c r="H58" s="470">
        <v>206.29</v>
      </c>
      <c r="I58" s="274"/>
      <c r="J58" s="451" t="s">
        <v>913</v>
      </c>
      <c r="K58" s="451" t="s">
        <v>901</v>
      </c>
      <c r="L58" s="310"/>
      <c r="M58" s="310"/>
      <c r="N58" s="310"/>
      <c r="O58" s="310"/>
      <c r="P58" s="310"/>
      <c r="Q58" s="310"/>
      <c r="R58" s="310"/>
      <c r="S58" s="310"/>
      <c r="T58" s="310">
        <v>1</v>
      </c>
      <c r="U58" s="451">
        <v>115.07</v>
      </c>
      <c r="V58" s="89"/>
    </row>
    <row r="59" spans="1:22" ht="35.1" customHeight="1">
      <c r="A59" s="451"/>
      <c r="B59" s="466"/>
      <c r="C59" s="467"/>
      <c r="D59" s="303" t="s">
        <v>231</v>
      </c>
      <c r="E59" s="280">
        <v>2</v>
      </c>
      <c r="F59" s="303" t="s">
        <v>565</v>
      </c>
      <c r="G59" s="454"/>
      <c r="H59" s="470"/>
      <c r="I59" s="274"/>
      <c r="J59" s="451"/>
      <c r="K59" s="451"/>
      <c r="L59" s="310"/>
      <c r="M59" s="310"/>
      <c r="N59" s="310"/>
      <c r="O59" s="310"/>
      <c r="P59" s="310"/>
      <c r="Q59" s="310"/>
      <c r="R59" s="310"/>
      <c r="S59" s="310"/>
      <c r="T59" s="310">
        <v>1</v>
      </c>
      <c r="U59" s="451"/>
      <c r="V59" s="89"/>
    </row>
    <row r="60" spans="1:22" ht="35.1" customHeight="1">
      <c r="A60" s="451"/>
      <c r="B60" s="466"/>
      <c r="C60" s="467"/>
      <c r="D60" s="303" t="s">
        <v>231</v>
      </c>
      <c r="E60" s="280">
        <v>3</v>
      </c>
      <c r="F60" s="303" t="s">
        <v>566</v>
      </c>
      <c r="G60" s="454"/>
      <c r="H60" s="470"/>
      <c r="I60" s="274">
        <v>1</v>
      </c>
      <c r="J60" s="451"/>
      <c r="K60" s="451"/>
      <c r="L60" s="308"/>
      <c r="M60" s="308"/>
      <c r="N60" s="308"/>
      <c r="O60" s="308"/>
      <c r="P60" s="308"/>
      <c r="Q60" s="308"/>
      <c r="R60" s="308"/>
      <c r="S60" s="308"/>
      <c r="T60" s="308"/>
      <c r="U60" s="451"/>
      <c r="V60" s="89" t="s">
        <v>823</v>
      </c>
    </row>
    <row r="61" spans="1:22" ht="35.1" customHeight="1">
      <c r="A61" s="451"/>
      <c r="B61" s="466"/>
      <c r="C61" s="467"/>
      <c r="D61" s="303" t="s">
        <v>231</v>
      </c>
      <c r="E61" s="280">
        <v>4</v>
      </c>
      <c r="F61" s="303" t="s">
        <v>567</v>
      </c>
      <c r="G61" s="454"/>
      <c r="H61" s="470"/>
      <c r="I61" s="274"/>
      <c r="J61" s="451"/>
      <c r="K61" s="451"/>
      <c r="L61" s="310"/>
      <c r="M61" s="310"/>
      <c r="N61" s="310"/>
      <c r="O61" s="310"/>
      <c r="P61" s="310"/>
      <c r="Q61" s="310"/>
      <c r="R61" s="310"/>
      <c r="S61" s="310"/>
      <c r="T61" s="310">
        <v>1</v>
      </c>
      <c r="U61" s="451"/>
      <c r="V61" s="89"/>
    </row>
    <row r="62" spans="1:22" ht="35.1" customHeight="1">
      <c r="A62" s="451">
        <v>28</v>
      </c>
      <c r="B62" s="466" t="s">
        <v>217</v>
      </c>
      <c r="C62" s="467" t="s">
        <v>218</v>
      </c>
      <c r="D62" s="303" t="s">
        <v>232</v>
      </c>
      <c r="E62" s="280">
        <v>1</v>
      </c>
      <c r="F62" s="303" t="s">
        <v>568</v>
      </c>
      <c r="G62" s="454" t="s">
        <v>799</v>
      </c>
      <c r="H62" s="470">
        <v>150.61000000000001</v>
      </c>
      <c r="I62" s="305">
        <v>1</v>
      </c>
      <c r="J62" s="471" t="s">
        <v>914</v>
      </c>
      <c r="K62" s="471" t="s">
        <v>901</v>
      </c>
      <c r="L62" s="312"/>
      <c r="M62" s="308"/>
      <c r="N62" s="308"/>
      <c r="O62" s="308"/>
      <c r="P62" s="308"/>
      <c r="Q62" s="308"/>
      <c r="R62" s="308"/>
      <c r="S62" s="308"/>
      <c r="T62" s="308"/>
      <c r="U62" s="451">
        <v>44.08</v>
      </c>
      <c r="V62" s="88" t="s">
        <v>825</v>
      </c>
    </row>
    <row r="63" spans="1:22" ht="35.1" customHeight="1">
      <c r="A63" s="451"/>
      <c r="B63" s="466"/>
      <c r="C63" s="467"/>
      <c r="D63" s="303" t="s">
        <v>232</v>
      </c>
      <c r="E63" s="280">
        <v>2</v>
      </c>
      <c r="F63" s="303" t="s">
        <v>569</v>
      </c>
      <c r="G63" s="454"/>
      <c r="H63" s="470"/>
      <c r="I63" s="305">
        <v>1</v>
      </c>
      <c r="J63" s="471"/>
      <c r="K63" s="471"/>
      <c r="L63" s="309"/>
      <c r="M63" s="309"/>
      <c r="N63" s="308"/>
      <c r="O63" s="308"/>
      <c r="P63" s="308"/>
      <c r="Q63" s="308"/>
      <c r="R63" s="308"/>
      <c r="S63" s="308"/>
      <c r="T63" s="308"/>
      <c r="U63" s="451"/>
      <c r="V63" s="88" t="s">
        <v>823</v>
      </c>
    </row>
    <row r="64" spans="1:22" ht="35.1" customHeight="1">
      <c r="A64" s="451"/>
      <c r="B64" s="466"/>
      <c r="C64" s="467"/>
      <c r="D64" s="303" t="s">
        <v>233</v>
      </c>
      <c r="E64" s="280">
        <v>3</v>
      </c>
      <c r="F64" s="303" t="s">
        <v>570</v>
      </c>
      <c r="G64" s="454"/>
      <c r="H64" s="470"/>
      <c r="I64" s="305"/>
      <c r="J64" s="471"/>
      <c r="K64" s="471"/>
      <c r="L64" s="311"/>
      <c r="M64" s="310"/>
      <c r="N64" s="310"/>
      <c r="O64" s="310"/>
      <c r="P64" s="310"/>
      <c r="Q64" s="310"/>
      <c r="R64" s="310"/>
      <c r="S64" s="310">
        <v>1</v>
      </c>
      <c r="T64" s="308"/>
      <c r="U64" s="451"/>
      <c r="V64" s="33"/>
    </row>
    <row r="65" spans="1:23" ht="35.1" customHeight="1">
      <c r="A65" s="277">
        <v>29</v>
      </c>
      <c r="B65" s="315" t="s">
        <v>1094</v>
      </c>
      <c r="C65" s="467" t="s">
        <v>218</v>
      </c>
      <c r="D65" s="303" t="s">
        <v>234</v>
      </c>
      <c r="E65" s="280">
        <v>1</v>
      </c>
      <c r="F65" s="303" t="s">
        <v>571</v>
      </c>
      <c r="G65" s="313" t="s">
        <v>1099</v>
      </c>
      <c r="H65" s="278">
        <v>53.12</v>
      </c>
      <c r="I65" s="305"/>
      <c r="J65" s="457"/>
      <c r="K65" s="457"/>
      <c r="L65" s="311"/>
      <c r="M65" s="311"/>
      <c r="N65" s="311"/>
      <c r="O65" s="311"/>
      <c r="P65" s="311"/>
      <c r="Q65" s="310">
        <v>1</v>
      </c>
      <c r="R65" s="308"/>
      <c r="S65" s="308"/>
      <c r="T65" s="308"/>
      <c r="U65" s="300">
        <v>19.63</v>
      </c>
      <c r="V65" s="31"/>
    </row>
    <row r="66" spans="1:23" ht="35.1" customHeight="1">
      <c r="A66" s="277">
        <v>30</v>
      </c>
      <c r="B66" s="315" t="s">
        <v>1095</v>
      </c>
      <c r="C66" s="467"/>
      <c r="D66" s="303" t="s">
        <v>234</v>
      </c>
      <c r="E66" s="280">
        <v>1</v>
      </c>
      <c r="F66" s="303" t="s">
        <v>572</v>
      </c>
      <c r="G66" s="313" t="s">
        <v>1101</v>
      </c>
      <c r="H66" s="278">
        <v>53.02</v>
      </c>
      <c r="I66" s="305"/>
      <c r="J66" s="457"/>
      <c r="K66" s="457"/>
      <c r="L66" s="307">
        <v>1</v>
      </c>
      <c r="M66" s="308"/>
      <c r="N66" s="308"/>
      <c r="O66" s="308"/>
      <c r="P66" s="308"/>
      <c r="Q66" s="308"/>
      <c r="R66" s="308"/>
      <c r="S66" s="308"/>
      <c r="T66" s="308"/>
      <c r="U66" s="89"/>
      <c r="V66" s="31"/>
    </row>
    <row r="67" spans="1:23" ht="35.1" customHeight="1">
      <c r="A67" s="277">
        <v>31</v>
      </c>
      <c r="B67" s="315" t="s">
        <v>1096</v>
      </c>
      <c r="C67" s="467"/>
      <c r="D67" s="303" t="s">
        <v>235</v>
      </c>
      <c r="E67" s="280">
        <v>1</v>
      </c>
      <c r="F67" s="303" t="s">
        <v>573</v>
      </c>
      <c r="G67" s="313" t="s">
        <v>1100</v>
      </c>
      <c r="H67" s="278">
        <v>53.22</v>
      </c>
      <c r="I67" s="305"/>
      <c r="J67" s="457"/>
      <c r="K67" s="457"/>
      <c r="L67" s="311"/>
      <c r="M67" s="311"/>
      <c r="N67" s="311"/>
      <c r="O67" s="311"/>
      <c r="P67" s="310">
        <v>1</v>
      </c>
      <c r="Q67" s="308"/>
      <c r="R67" s="308"/>
      <c r="S67" s="308"/>
      <c r="T67" s="308"/>
      <c r="U67" s="300">
        <v>21.8</v>
      </c>
      <c r="V67" s="31"/>
    </row>
    <row r="68" spans="1:23" ht="35.1" customHeight="1">
      <c r="A68" s="277">
        <v>32</v>
      </c>
      <c r="B68" s="315" t="s">
        <v>1097</v>
      </c>
      <c r="C68" s="467"/>
      <c r="D68" s="303" t="s">
        <v>235</v>
      </c>
      <c r="E68" s="280">
        <v>1</v>
      </c>
      <c r="F68" s="303" t="s">
        <v>574</v>
      </c>
      <c r="G68" s="313" t="s">
        <v>1101</v>
      </c>
      <c r="H68" s="278">
        <v>53.33</v>
      </c>
      <c r="I68" s="274"/>
      <c r="J68" s="457"/>
      <c r="K68" s="457"/>
      <c r="L68" s="306"/>
      <c r="M68" s="307">
        <v>1</v>
      </c>
      <c r="N68" s="308"/>
      <c r="O68" s="308"/>
      <c r="P68" s="308"/>
      <c r="Q68" s="308"/>
      <c r="R68" s="308"/>
      <c r="S68" s="308"/>
      <c r="T68" s="308"/>
      <c r="U68" s="89"/>
      <c r="V68" s="33"/>
    </row>
    <row r="69" spans="1:23" ht="35.1" customHeight="1">
      <c r="A69" s="277">
        <v>33</v>
      </c>
      <c r="B69" s="315" t="s">
        <v>1098</v>
      </c>
      <c r="C69" s="467"/>
      <c r="D69" s="303" t="s">
        <v>234</v>
      </c>
      <c r="E69" s="280">
        <v>1</v>
      </c>
      <c r="F69" s="303" t="s">
        <v>575</v>
      </c>
      <c r="G69" s="313" t="s">
        <v>1102</v>
      </c>
      <c r="H69" s="278">
        <v>53.12</v>
      </c>
      <c r="I69" s="274"/>
      <c r="J69" s="457"/>
      <c r="K69" s="457"/>
      <c r="L69" s="306"/>
      <c r="M69" s="307">
        <v>1</v>
      </c>
      <c r="N69" s="308"/>
      <c r="O69" s="308"/>
      <c r="P69" s="308"/>
      <c r="Q69" s="308"/>
      <c r="R69" s="308"/>
      <c r="S69" s="308"/>
      <c r="T69" s="308"/>
      <c r="U69" s="89"/>
      <c r="V69" s="32"/>
    </row>
    <row r="70" spans="1:23">
      <c r="A70" s="243"/>
      <c r="B70" s="165"/>
      <c r="C70" s="465" t="s">
        <v>21</v>
      </c>
      <c r="D70" s="465"/>
      <c r="E70" s="26">
        <f>E11+E14+E19+E20+E21+E22+E23+E24+E26+E30+E31+E32+E33+E34+E35+E36+E37+E38+E39+E42+E48+E49+E50+E51+E52+E57+E61+E64+E65+E66+E67+E68+E69</f>
        <v>62</v>
      </c>
      <c r="F70" s="37"/>
      <c r="G70" s="37"/>
      <c r="H70" s="40">
        <f>H8+H12+H15+H20+H25+H27+H31+H36+H40+H43+H49+H53+H58+H62+H65</f>
        <v>2164.62</v>
      </c>
      <c r="I70" s="47">
        <f>SUM(I8:I69)</f>
        <v>11</v>
      </c>
      <c r="J70" s="47"/>
      <c r="K70" s="47"/>
      <c r="L70" s="47">
        <f t="shared" ref="L70:U70" si="0">SUM(L8:L69)</f>
        <v>2</v>
      </c>
      <c r="M70" s="47">
        <f t="shared" si="0"/>
        <v>6</v>
      </c>
      <c r="N70" s="47">
        <f t="shared" si="0"/>
        <v>3</v>
      </c>
      <c r="O70" s="47">
        <f t="shared" si="0"/>
        <v>2</v>
      </c>
      <c r="P70" s="47">
        <f t="shared" si="0"/>
        <v>10</v>
      </c>
      <c r="Q70" s="47">
        <f t="shared" si="0"/>
        <v>1</v>
      </c>
      <c r="R70" s="47">
        <f t="shared" si="0"/>
        <v>3</v>
      </c>
      <c r="S70" s="47">
        <f t="shared" si="0"/>
        <v>4</v>
      </c>
      <c r="T70" s="47">
        <f t="shared" si="0"/>
        <v>13</v>
      </c>
      <c r="U70" s="40">
        <f t="shared" si="0"/>
        <v>943.22999999999979</v>
      </c>
      <c r="V70" s="21"/>
    </row>
    <row r="71" spans="1:23" ht="42" customHeight="1">
      <c r="A71" s="472" t="s">
        <v>885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70"/>
    </row>
    <row r="72" spans="1:23" ht="15" customHeight="1">
      <c r="A72" s="373" t="s">
        <v>0</v>
      </c>
      <c r="B72" s="373" t="s">
        <v>1</v>
      </c>
      <c r="C72" s="373" t="s">
        <v>2</v>
      </c>
      <c r="D72" s="381" t="s">
        <v>3</v>
      </c>
      <c r="E72" s="388"/>
      <c r="F72" s="373" t="s">
        <v>4</v>
      </c>
      <c r="U72" s="469"/>
      <c r="V72" s="469"/>
    </row>
    <row r="73" spans="1:23">
      <c r="A73" s="373"/>
      <c r="B73" s="373"/>
      <c r="C73" s="373"/>
      <c r="D73" s="382"/>
      <c r="E73" s="389"/>
      <c r="F73" s="373"/>
    </row>
    <row r="74" spans="1:23">
      <c r="A74" s="373"/>
      <c r="B74" s="373"/>
      <c r="C74" s="373"/>
      <c r="D74" s="383"/>
      <c r="E74" s="390"/>
      <c r="F74" s="373"/>
    </row>
    <row r="75" spans="1:23">
      <c r="A75" s="196">
        <v>1</v>
      </c>
      <c r="B75" s="166" t="s">
        <v>188</v>
      </c>
      <c r="C75" s="163" t="s">
        <v>192</v>
      </c>
      <c r="D75" s="474" t="s">
        <v>201</v>
      </c>
      <c r="E75" s="475"/>
      <c r="F75" s="54" t="s">
        <v>844</v>
      </c>
    </row>
    <row r="81" spans="1:22">
      <c r="A81" s="464"/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</row>
  </sheetData>
  <mergeCells count="131"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  <mergeCell ref="A25:A26"/>
    <mergeCell ref="B25:B26"/>
    <mergeCell ref="C25:C26"/>
    <mergeCell ref="A71:V71"/>
    <mergeCell ref="A72:A74"/>
    <mergeCell ref="B72:B74"/>
    <mergeCell ref="C72:C74"/>
    <mergeCell ref="F72:F74"/>
    <mergeCell ref="U40:U42"/>
    <mergeCell ref="H62:H64"/>
    <mergeCell ref="G58:G61"/>
    <mergeCell ref="U43:U48"/>
    <mergeCell ref="G40:G42"/>
    <mergeCell ref="H40:H42"/>
    <mergeCell ref="J40:J42"/>
    <mergeCell ref="K40:K42"/>
    <mergeCell ref="J43:J48"/>
    <mergeCell ref="K43:K48"/>
    <mergeCell ref="J49:J52"/>
    <mergeCell ref="K36:K39"/>
    <mergeCell ref="U27:U30"/>
    <mergeCell ref="J31:J35"/>
    <mergeCell ref="A81:V81"/>
    <mergeCell ref="C70:D70"/>
    <mergeCell ref="U53:U57"/>
    <mergeCell ref="U58:U61"/>
    <mergeCell ref="U62:U64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B8:B11"/>
    <mergeCell ref="A12:A14"/>
    <mergeCell ref="B12:B14"/>
    <mergeCell ref="C12:C14"/>
    <mergeCell ref="G12:G14"/>
    <mergeCell ref="H12:H14"/>
    <mergeCell ref="A8:A11"/>
    <mergeCell ref="C8:C11"/>
    <mergeCell ref="G8:G11"/>
    <mergeCell ref="J36:J39"/>
    <mergeCell ref="J8:J11"/>
    <mergeCell ref="K8:K11"/>
    <mergeCell ref="J12:J14"/>
    <mergeCell ref="K12:K14"/>
    <mergeCell ref="G25:G26"/>
    <mergeCell ref="H25:H26"/>
    <mergeCell ref="H8:H11"/>
    <mergeCell ref="K20:K24"/>
    <mergeCell ref="A15:A19"/>
    <mergeCell ref="B15:B19"/>
    <mergeCell ref="C15:C19"/>
    <mergeCell ref="Q6:R6"/>
    <mergeCell ref="U5:U7"/>
    <mergeCell ref="A3:S3"/>
    <mergeCell ref="K53:K57"/>
    <mergeCell ref="J58:J61"/>
    <mergeCell ref="K58:K61"/>
    <mergeCell ref="K6:K7"/>
    <mergeCell ref="J6:J7"/>
    <mergeCell ref="U15:U19"/>
    <mergeCell ref="C20:C24"/>
    <mergeCell ref="J25:J26"/>
    <mergeCell ref="U8:U11"/>
    <mergeCell ref="U12:U14"/>
    <mergeCell ref="K25:K26"/>
    <mergeCell ref="U25:U26"/>
    <mergeCell ref="G15:G19"/>
    <mergeCell ref="H15:H19"/>
    <mergeCell ref="J15:J19"/>
    <mergeCell ref="K15:K19"/>
    <mergeCell ref="J20:J24"/>
    <mergeCell ref="K31:K35"/>
  </mergeCells>
  <pageMargins left="0.15748031496063" right="0.15748031496063" top="0.196850393700787" bottom="0.15748031496063" header="0.118110236220472" footer="0.118110236220472"/>
  <pageSetup paperSize="9" scale="78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12.85546875" customWidth="1"/>
    <col min="3" max="3" width="10.42578125" customWidth="1"/>
    <col min="4" max="4" width="14" customWidth="1"/>
    <col min="5" max="5" width="3.140625" style="159" customWidth="1"/>
    <col min="6" max="6" width="32.85546875" customWidth="1"/>
    <col min="7" max="7" width="24.7109375" customWidth="1"/>
    <col min="8" max="8" width="10" style="198" customWidth="1"/>
    <col min="9" max="9" width="4.7109375" style="110" hidden="1" customWidth="1"/>
    <col min="10" max="10" width="9.7109375" customWidth="1"/>
    <col min="11" max="11" width="11.7109375" style="176" customWidth="1"/>
    <col min="12" max="20" width="4.7109375" customWidth="1"/>
    <col min="21" max="21" width="7.85546875" customWidth="1"/>
    <col min="22" max="22" width="11" style="86" customWidth="1"/>
  </cols>
  <sheetData>
    <row r="1" spans="1:24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4">
      <c r="A2" s="496" t="s">
        <v>964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4">
      <c r="A3" s="448" t="s">
        <v>950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4" ht="32.25" customHeight="1">
      <c r="A4" s="497" t="s">
        <v>1157</v>
      </c>
      <c r="B4" s="497"/>
      <c r="C4" s="497"/>
      <c r="D4" s="497"/>
      <c r="E4" s="497"/>
      <c r="F4" s="497"/>
      <c r="G4" s="497"/>
      <c r="H4" s="461" t="s">
        <v>35</v>
      </c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9"/>
    </row>
    <row r="5" spans="1:24" ht="13.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33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942</v>
      </c>
      <c r="V5" s="401" t="s">
        <v>14</v>
      </c>
    </row>
    <row r="6" spans="1:24" ht="23.25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4" ht="22.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4" ht="35.1" customHeight="1">
      <c r="A8" s="262">
        <v>1</v>
      </c>
      <c r="B8" s="94" t="s">
        <v>982</v>
      </c>
      <c r="C8" s="487" t="s">
        <v>137</v>
      </c>
      <c r="D8" s="290" t="s">
        <v>143</v>
      </c>
      <c r="E8" s="274">
        <v>1</v>
      </c>
      <c r="F8" s="303" t="s">
        <v>576</v>
      </c>
      <c r="G8" s="302" t="s">
        <v>888</v>
      </c>
      <c r="H8" s="317">
        <v>52.23</v>
      </c>
      <c r="I8" s="115"/>
      <c r="J8" s="361"/>
      <c r="K8" s="197" t="s">
        <v>968</v>
      </c>
      <c r="L8" s="46"/>
      <c r="M8" s="46"/>
      <c r="N8" s="46"/>
      <c r="O8" s="46"/>
      <c r="P8" s="46"/>
      <c r="Q8" s="46"/>
      <c r="R8" s="46"/>
      <c r="S8" s="46"/>
      <c r="T8" s="46"/>
      <c r="U8" s="321"/>
      <c r="V8" s="90"/>
      <c r="W8" s="16"/>
      <c r="X8" s="16"/>
    </row>
    <row r="9" spans="1:24" ht="35.1" customHeight="1">
      <c r="A9" s="262">
        <v>2</v>
      </c>
      <c r="B9" s="94" t="s">
        <v>983</v>
      </c>
      <c r="C9" s="487"/>
      <c r="D9" s="290" t="s">
        <v>143</v>
      </c>
      <c r="E9" s="274">
        <v>1</v>
      </c>
      <c r="F9" s="303" t="s">
        <v>577</v>
      </c>
      <c r="G9" s="302" t="s">
        <v>986</v>
      </c>
      <c r="H9" s="318">
        <v>51.162269999999999</v>
      </c>
      <c r="I9" s="115"/>
      <c r="J9" s="495"/>
      <c r="K9" s="197" t="s">
        <v>968</v>
      </c>
      <c r="L9" s="223"/>
      <c r="M9" s="223"/>
      <c r="N9" s="223"/>
      <c r="O9" s="223">
        <v>1</v>
      </c>
      <c r="P9" s="46"/>
      <c r="Q9" s="46"/>
      <c r="R9" s="46"/>
      <c r="S9" s="46"/>
      <c r="T9" s="46"/>
      <c r="U9" s="321"/>
      <c r="V9" s="88"/>
    </row>
    <row r="10" spans="1:24" ht="35.1" customHeight="1">
      <c r="A10" s="262">
        <v>3</v>
      </c>
      <c r="B10" s="94" t="s">
        <v>984</v>
      </c>
      <c r="C10" s="487"/>
      <c r="D10" s="290" t="s">
        <v>143</v>
      </c>
      <c r="E10" s="274">
        <v>1</v>
      </c>
      <c r="F10" s="303" t="s">
        <v>578</v>
      </c>
      <c r="G10" s="302" t="s">
        <v>987</v>
      </c>
      <c r="H10" s="318">
        <v>51.418700000000001</v>
      </c>
      <c r="I10" s="115"/>
      <c r="J10" s="495"/>
      <c r="K10" s="197" t="s">
        <v>968</v>
      </c>
      <c r="L10" s="223"/>
      <c r="M10" s="223"/>
      <c r="N10" s="223"/>
      <c r="O10" s="223">
        <v>1</v>
      </c>
      <c r="P10" s="46"/>
      <c r="Q10" s="46"/>
      <c r="R10" s="46"/>
      <c r="S10" s="46"/>
      <c r="T10" s="46"/>
      <c r="U10" s="321"/>
      <c r="V10" s="88"/>
    </row>
    <row r="11" spans="1:24" ht="35.1" customHeight="1">
      <c r="A11" s="262">
        <v>4</v>
      </c>
      <c r="B11" s="94" t="s">
        <v>985</v>
      </c>
      <c r="C11" s="487"/>
      <c r="D11" s="290" t="s">
        <v>143</v>
      </c>
      <c r="E11" s="274">
        <v>1</v>
      </c>
      <c r="F11" s="303" t="s">
        <v>579</v>
      </c>
      <c r="G11" s="302" t="s">
        <v>988</v>
      </c>
      <c r="H11" s="318">
        <v>51.31897</v>
      </c>
      <c r="I11" s="115"/>
      <c r="J11" s="362"/>
      <c r="K11" s="197" t="s">
        <v>968</v>
      </c>
      <c r="L11" s="223"/>
      <c r="M11" s="223"/>
      <c r="N11" s="223">
        <v>1</v>
      </c>
      <c r="O11" s="46"/>
      <c r="P11" s="46"/>
      <c r="Q11" s="46"/>
      <c r="R11" s="46"/>
      <c r="S11" s="46"/>
      <c r="T11" s="46"/>
      <c r="U11" s="321">
        <v>5.99</v>
      </c>
      <c r="V11" s="36"/>
    </row>
    <row r="12" spans="1:24" ht="35.1" customHeight="1">
      <c r="A12" s="262">
        <v>5</v>
      </c>
      <c r="B12" s="316" t="s">
        <v>989</v>
      </c>
      <c r="C12" s="487" t="s">
        <v>137</v>
      </c>
      <c r="D12" s="290" t="s">
        <v>144</v>
      </c>
      <c r="E12" s="274">
        <v>1</v>
      </c>
      <c r="F12" s="303" t="s">
        <v>580</v>
      </c>
      <c r="G12" s="302" t="s">
        <v>889</v>
      </c>
      <c r="H12" s="319">
        <v>52.4</v>
      </c>
      <c r="I12" s="115"/>
      <c r="J12" s="23"/>
      <c r="K12" s="479" t="s">
        <v>968</v>
      </c>
      <c r="L12" s="46"/>
      <c r="M12" s="46"/>
      <c r="N12" s="46"/>
      <c r="O12" s="46"/>
      <c r="P12" s="46"/>
      <c r="Q12" s="46"/>
      <c r="R12" s="46"/>
      <c r="S12" s="46"/>
      <c r="T12" s="46"/>
      <c r="U12" s="321"/>
      <c r="V12" s="91"/>
    </row>
    <row r="13" spans="1:24" ht="35.1" customHeight="1">
      <c r="A13" s="262">
        <v>6</v>
      </c>
      <c r="B13" s="316" t="s">
        <v>990</v>
      </c>
      <c r="C13" s="487"/>
      <c r="D13" s="290" t="s">
        <v>144</v>
      </c>
      <c r="E13" s="274">
        <v>1</v>
      </c>
      <c r="F13" s="303" t="s">
        <v>581</v>
      </c>
      <c r="G13" s="302" t="s">
        <v>998</v>
      </c>
      <c r="H13" s="318">
        <v>49.254669999999997</v>
      </c>
      <c r="I13" s="115">
        <v>1</v>
      </c>
      <c r="J13" s="23"/>
      <c r="K13" s="480"/>
      <c r="L13" s="46"/>
      <c r="M13" s="46"/>
      <c r="N13" s="46"/>
      <c r="O13" s="46"/>
      <c r="P13" s="46"/>
      <c r="Q13" s="46"/>
      <c r="R13" s="46"/>
      <c r="S13" s="46"/>
      <c r="T13" s="46"/>
      <c r="U13" s="321"/>
      <c r="V13" s="88"/>
    </row>
    <row r="14" spans="1:24" ht="35.1" customHeight="1">
      <c r="A14" s="262">
        <v>7</v>
      </c>
      <c r="B14" s="316" t="s">
        <v>991</v>
      </c>
      <c r="C14" s="487"/>
      <c r="D14" s="290" t="s">
        <v>144</v>
      </c>
      <c r="E14" s="274">
        <v>1</v>
      </c>
      <c r="F14" s="303" t="s">
        <v>582</v>
      </c>
      <c r="G14" s="302" t="s">
        <v>987</v>
      </c>
      <c r="H14" s="318">
        <v>51.612609999999997</v>
      </c>
      <c r="I14" s="115"/>
      <c r="J14" s="23"/>
      <c r="K14" s="480"/>
      <c r="L14" s="224"/>
      <c r="M14" s="224"/>
      <c r="N14" s="224"/>
      <c r="O14" s="224"/>
      <c r="P14" s="224"/>
      <c r="Q14" s="224"/>
      <c r="R14" s="224">
        <v>1</v>
      </c>
      <c r="S14" s="46"/>
      <c r="T14" s="46"/>
      <c r="U14" s="321">
        <v>17.78</v>
      </c>
      <c r="V14" s="88"/>
    </row>
    <row r="15" spans="1:24" ht="35.1" customHeight="1">
      <c r="A15" s="262">
        <v>8</v>
      </c>
      <c r="B15" s="316" t="s">
        <v>992</v>
      </c>
      <c r="C15" s="487"/>
      <c r="D15" s="290" t="s">
        <v>144</v>
      </c>
      <c r="E15" s="274">
        <v>1</v>
      </c>
      <c r="F15" s="303" t="s">
        <v>583</v>
      </c>
      <c r="G15" s="302" t="s">
        <v>889</v>
      </c>
      <c r="H15" s="318">
        <v>52.25</v>
      </c>
      <c r="I15" s="115"/>
      <c r="J15" s="23"/>
      <c r="K15" s="480"/>
      <c r="L15" s="46"/>
      <c r="M15" s="46"/>
      <c r="N15" s="46"/>
      <c r="O15" s="46"/>
      <c r="P15" s="46"/>
      <c r="Q15" s="46"/>
      <c r="R15" s="46"/>
      <c r="S15" s="46"/>
      <c r="T15" s="46"/>
      <c r="U15" s="321"/>
      <c r="V15" s="88"/>
    </row>
    <row r="16" spans="1:24" ht="35.1" customHeight="1">
      <c r="A16" s="262">
        <v>9</v>
      </c>
      <c r="B16" s="316" t="s">
        <v>993</v>
      </c>
      <c r="C16" s="487"/>
      <c r="D16" s="290" t="s">
        <v>144</v>
      </c>
      <c r="E16" s="274">
        <v>1</v>
      </c>
      <c r="F16" s="303" t="s">
        <v>584</v>
      </c>
      <c r="G16" s="302" t="s">
        <v>998</v>
      </c>
      <c r="H16" s="320">
        <v>48.853900000000003</v>
      </c>
      <c r="I16" s="115"/>
      <c r="J16" s="23"/>
      <c r="K16" s="481"/>
      <c r="L16" s="224"/>
      <c r="M16" s="224"/>
      <c r="N16" s="224">
        <v>1</v>
      </c>
      <c r="O16" s="46"/>
      <c r="P16" s="46"/>
      <c r="Q16" s="46"/>
      <c r="R16" s="46"/>
      <c r="S16" s="46"/>
      <c r="T16" s="46"/>
      <c r="U16" s="321"/>
      <c r="V16" s="91"/>
    </row>
    <row r="17" spans="1:22" ht="35.1" customHeight="1">
      <c r="A17" s="262">
        <v>10</v>
      </c>
      <c r="B17" s="316" t="s">
        <v>994</v>
      </c>
      <c r="C17" s="487" t="s">
        <v>137</v>
      </c>
      <c r="D17" s="290" t="s">
        <v>145</v>
      </c>
      <c r="E17" s="274">
        <v>1</v>
      </c>
      <c r="F17" s="303" t="s">
        <v>585</v>
      </c>
      <c r="G17" s="302" t="s">
        <v>988</v>
      </c>
      <c r="H17" s="317">
        <v>52.6</v>
      </c>
      <c r="I17" s="115"/>
      <c r="J17" s="23"/>
      <c r="K17" s="177"/>
      <c r="L17" s="224"/>
      <c r="M17" s="224"/>
      <c r="N17" s="224"/>
      <c r="O17" s="224"/>
      <c r="P17" s="224">
        <v>1</v>
      </c>
      <c r="Q17" s="46"/>
      <c r="R17" s="46"/>
      <c r="S17" s="46"/>
      <c r="T17" s="46"/>
      <c r="U17" s="321">
        <v>11.82</v>
      </c>
      <c r="V17" s="88"/>
    </row>
    <row r="18" spans="1:22" ht="35.1" customHeight="1">
      <c r="A18" s="262">
        <v>11</v>
      </c>
      <c r="B18" s="316" t="s">
        <v>995</v>
      </c>
      <c r="C18" s="487"/>
      <c r="D18" s="290" t="s">
        <v>145</v>
      </c>
      <c r="E18" s="274">
        <v>1</v>
      </c>
      <c r="F18" s="303" t="s">
        <v>586</v>
      </c>
      <c r="G18" s="302" t="s">
        <v>1171</v>
      </c>
      <c r="H18" s="317">
        <v>52.52</v>
      </c>
      <c r="I18" s="115"/>
      <c r="J18" s="23"/>
      <c r="K18" s="177"/>
      <c r="L18" s="224"/>
      <c r="M18" s="224"/>
      <c r="N18" s="224">
        <v>1</v>
      </c>
      <c r="O18" s="103"/>
      <c r="P18" s="103"/>
      <c r="Q18" s="46"/>
      <c r="R18" s="46"/>
      <c r="S18" s="46"/>
      <c r="T18" s="46"/>
      <c r="U18" s="321"/>
      <c r="V18" s="88"/>
    </row>
    <row r="19" spans="1:22" ht="35.1" customHeight="1">
      <c r="A19" s="262">
        <v>12</v>
      </c>
      <c r="B19" s="316" t="s">
        <v>996</v>
      </c>
      <c r="C19" s="487"/>
      <c r="D19" s="290" t="s">
        <v>145</v>
      </c>
      <c r="E19" s="274">
        <v>1</v>
      </c>
      <c r="F19" s="303" t="s">
        <v>587</v>
      </c>
      <c r="G19" s="302" t="s">
        <v>1171</v>
      </c>
      <c r="H19" s="317">
        <v>52.52</v>
      </c>
      <c r="I19" s="115">
        <v>1</v>
      </c>
      <c r="J19" s="23"/>
      <c r="K19" s="177"/>
      <c r="L19" s="103"/>
      <c r="M19" s="103"/>
      <c r="N19" s="103"/>
      <c r="O19" s="103"/>
      <c r="P19" s="103"/>
      <c r="Q19" s="46"/>
      <c r="R19" s="46"/>
      <c r="S19" s="46"/>
      <c r="T19" s="46"/>
      <c r="U19" s="321"/>
      <c r="V19" s="36"/>
    </row>
    <row r="20" spans="1:22" ht="35.1" customHeight="1">
      <c r="A20" s="262">
        <v>13</v>
      </c>
      <c r="B20" s="316" t="s">
        <v>997</v>
      </c>
      <c r="C20" s="487"/>
      <c r="D20" s="290" t="s">
        <v>146</v>
      </c>
      <c r="E20" s="274">
        <v>1</v>
      </c>
      <c r="F20" s="303" t="s">
        <v>588</v>
      </c>
      <c r="G20" s="302" t="s">
        <v>988</v>
      </c>
      <c r="H20" s="317">
        <v>52.52</v>
      </c>
      <c r="I20" s="115"/>
      <c r="J20" s="23"/>
      <c r="K20" s="177"/>
      <c r="L20" s="224">
        <v>1</v>
      </c>
      <c r="M20" s="46"/>
      <c r="N20" s="46"/>
      <c r="O20" s="46"/>
      <c r="P20" s="46"/>
      <c r="Q20" s="46"/>
      <c r="R20" s="46"/>
      <c r="S20" s="46"/>
      <c r="T20" s="46"/>
      <c r="U20" s="321"/>
      <c r="V20" s="90"/>
    </row>
    <row r="21" spans="1:22" ht="35.1" customHeight="1">
      <c r="A21" s="263">
        <v>14</v>
      </c>
      <c r="B21" s="316" t="s">
        <v>1104</v>
      </c>
      <c r="C21" s="487" t="s">
        <v>137</v>
      </c>
      <c r="D21" s="290" t="s">
        <v>147</v>
      </c>
      <c r="E21" s="274">
        <v>1</v>
      </c>
      <c r="F21" s="303" t="s">
        <v>589</v>
      </c>
      <c r="G21" s="302" t="s">
        <v>1171</v>
      </c>
      <c r="H21" s="317">
        <v>53.12</v>
      </c>
      <c r="I21" s="115">
        <v>1</v>
      </c>
      <c r="J21" s="23"/>
      <c r="K21" s="177"/>
      <c r="L21" s="46"/>
      <c r="M21" s="46"/>
      <c r="N21" s="46"/>
      <c r="O21" s="46"/>
      <c r="P21" s="46"/>
      <c r="Q21" s="46"/>
      <c r="R21" s="46"/>
      <c r="S21" s="46"/>
      <c r="T21" s="46"/>
      <c r="U21" s="482"/>
      <c r="V21" s="90"/>
    </row>
    <row r="22" spans="1:22" ht="35.1" customHeight="1">
      <c r="A22" s="254">
        <v>15</v>
      </c>
      <c r="B22" s="94" t="s">
        <v>1105</v>
      </c>
      <c r="C22" s="487"/>
      <c r="D22" s="290" t="s">
        <v>148</v>
      </c>
      <c r="E22" s="274">
        <v>1</v>
      </c>
      <c r="F22" s="303" t="s">
        <v>590</v>
      </c>
      <c r="G22" s="302" t="s">
        <v>1171</v>
      </c>
      <c r="H22" s="317">
        <v>53.83</v>
      </c>
      <c r="I22" s="115">
        <v>1</v>
      </c>
      <c r="J22" s="23"/>
      <c r="K22" s="177"/>
      <c r="L22" s="46"/>
      <c r="M22" s="46"/>
      <c r="N22" s="46"/>
      <c r="O22" s="46"/>
      <c r="P22" s="46"/>
      <c r="Q22" s="46"/>
      <c r="R22" s="46"/>
      <c r="S22" s="46"/>
      <c r="T22" s="46"/>
      <c r="U22" s="482"/>
      <c r="V22" s="90"/>
    </row>
    <row r="23" spans="1:22" ht="35.1" customHeight="1">
      <c r="A23" s="483">
        <v>16</v>
      </c>
      <c r="B23" s="484" t="s">
        <v>126</v>
      </c>
      <c r="C23" s="487" t="s">
        <v>137</v>
      </c>
      <c r="D23" s="290" t="s">
        <v>149</v>
      </c>
      <c r="E23" s="274">
        <v>1</v>
      </c>
      <c r="F23" s="303" t="s">
        <v>591</v>
      </c>
      <c r="G23" s="488" t="s">
        <v>793</v>
      </c>
      <c r="H23" s="492">
        <v>248.61</v>
      </c>
      <c r="I23" s="115"/>
      <c r="J23" s="479">
        <v>8.2012999999999998</v>
      </c>
      <c r="K23" s="479" t="s">
        <v>901</v>
      </c>
      <c r="L23" s="161"/>
      <c r="M23" s="161"/>
      <c r="N23" s="161"/>
      <c r="O23" s="161"/>
      <c r="P23" s="161"/>
      <c r="Q23" s="161"/>
      <c r="R23" s="161"/>
      <c r="S23" s="161"/>
      <c r="T23" s="161">
        <v>1</v>
      </c>
      <c r="U23" s="482">
        <v>226.44</v>
      </c>
      <c r="V23" s="90"/>
    </row>
    <row r="24" spans="1:22" ht="35.1" customHeight="1">
      <c r="A24" s="483"/>
      <c r="B24" s="485"/>
      <c r="C24" s="487"/>
      <c r="D24" s="290" t="s">
        <v>150</v>
      </c>
      <c r="E24" s="274">
        <v>2</v>
      </c>
      <c r="F24" s="303" t="s">
        <v>592</v>
      </c>
      <c r="G24" s="489"/>
      <c r="H24" s="493"/>
      <c r="I24" s="115"/>
      <c r="J24" s="480"/>
      <c r="K24" s="480"/>
      <c r="L24" s="161"/>
      <c r="M24" s="161"/>
      <c r="N24" s="161"/>
      <c r="O24" s="161"/>
      <c r="P24" s="161"/>
      <c r="Q24" s="161"/>
      <c r="R24" s="161"/>
      <c r="S24" s="161"/>
      <c r="T24" s="161">
        <v>1</v>
      </c>
      <c r="U24" s="482"/>
      <c r="V24" s="88"/>
    </row>
    <row r="25" spans="1:22" ht="35.1" customHeight="1">
      <c r="A25" s="483"/>
      <c r="B25" s="485"/>
      <c r="C25" s="487"/>
      <c r="D25" s="290" t="s">
        <v>150</v>
      </c>
      <c r="E25" s="274">
        <v>3</v>
      </c>
      <c r="F25" s="303" t="s">
        <v>593</v>
      </c>
      <c r="G25" s="489"/>
      <c r="H25" s="493"/>
      <c r="I25" s="115"/>
      <c r="J25" s="480"/>
      <c r="K25" s="480"/>
      <c r="L25" s="161"/>
      <c r="M25" s="161"/>
      <c r="N25" s="161"/>
      <c r="O25" s="161"/>
      <c r="P25" s="161"/>
      <c r="Q25" s="161"/>
      <c r="R25" s="161"/>
      <c r="S25" s="161"/>
      <c r="T25" s="161">
        <v>1</v>
      </c>
      <c r="U25" s="482"/>
      <c r="V25" s="88"/>
    </row>
    <row r="26" spans="1:22" ht="35.1" customHeight="1">
      <c r="A26" s="483"/>
      <c r="B26" s="485"/>
      <c r="C26" s="487"/>
      <c r="D26" s="290" t="s">
        <v>151</v>
      </c>
      <c r="E26" s="274">
        <v>4</v>
      </c>
      <c r="F26" s="303" t="s">
        <v>594</v>
      </c>
      <c r="G26" s="489"/>
      <c r="H26" s="493"/>
      <c r="I26" s="115"/>
      <c r="J26" s="480"/>
      <c r="K26" s="480"/>
      <c r="L26" s="161"/>
      <c r="M26" s="161"/>
      <c r="N26" s="161"/>
      <c r="O26" s="161"/>
      <c r="P26" s="161"/>
      <c r="Q26" s="161"/>
      <c r="R26" s="161"/>
      <c r="S26" s="161"/>
      <c r="T26" s="161">
        <v>1</v>
      </c>
      <c r="U26" s="482"/>
      <c r="V26" s="90"/>
    </row>
    <row r="27" spans="1:22" ht="35.1" customHeight="1">
      <c r="A27" s="483"/>
      <c r="B27" s="486"/>
      <c r="C27" s="487"/>
      <c r="D27" s="290" t="s">
        <v>151</v>
      </c>
      <c r="E27" s="274">
        <v>5</v>
      </c>
      <c r="F27" s="303" t="s">
        <v>595</v>
      </c>
      <c r="G27" s="490"/>
      <c r="H27" s="494"/>
      <c r="I27" s="115"/>
      <c r="J27" s="481"/>
      <c r="K27" s="481"/>
      <c r="L27" s="162"/>
      <c r="M27" s="161"/>
      <c r="N27" s="161"/>
      <c r="O27" s="161"/>
      <c r="P27" s="161"/>
      <c r="Q27" s="161"/>
      <c r="R27" s="161"/>
      <c r="S27" s="161"/>
      <c r="T27" s="161">
        <v>1</v>
      </c>
      <c r="U27" s="482"/>
      <c r="V27" s="91"/>
    </row>
    <row r="28" spans="1:22" ht="35.1" customHeight="1">
      <c r="A28" s="483">
        <v>17</v>
      </c>
      <c r="B28" s="484" t="s">
        <v>127</v>
      </c>
      <c r="C28" s="487" t="s">
        <v>138</v>
      </c>
      <c r="D28" s="290" t="s">
        <v>152</v>
      </c>
      <c r="E28" s="274">
        <v>1</v>
      </c>
      <c r="F28" s="303" t="s">
        <v>596</v>
      </c>
      <c r="G28" s="488" t="s">
        <v>795</v>
      </c>
      <c r="H28" s="491">
        <v>151.72</v>
      </c>
      <c r="I28" s="115"/>
      <c r="J28" s="479" t="s">
        <v>917</v>
      </c>
      <c r="K28" s="479" t="s">
        <v>901</v>
      </c>
      <c r="L28" s="48"/>
      <c r="M28" s="48"/>
      <c r="N28" s="48"/>
      <c r="O28" s="48"/>
      <c r="P28" s="48">
        <v>1</v>
      </c>
      <c r="Q28" s="46"/>
      <c r="R28" s="46"/>
      <c r="S28" s="46"/>
      <c r="T28" s="46"/>
      <c r="U28" s="482">
        <v>47.31</v>
      </c>
      <c r="V28" s="90"/>
    </row>
    <row r="29" spans="1:22" ht="35.1" customHeight="1">
      <c r="A29" s="483"/>
      <c r="B29" s="485"/>
      <c r="C29" s="487"/>
      <c r="D29" s="290" t="s">
        <v>153</v>
      </c>
      <c r="E29" s="274">
        <v>2</v>
      </c>
      <c r="F29" s="303" t="s">
        <v>597</v>
      </c>
      <c r="G29" s="489"/>
      <c r="H29" s="491"/>
      <c r="I29" s="115"/>
      <c r="J29" s="480"/>
      <c r="K29" s="480"/>
      <c r="L29" s="48"/>
      <c r="M29" s="48"/>
      <c r="N29" s="48"/>
      <c r="O29" s="48"/>
      <c r="P29" s="48"/>
      <c r="Q29" s="48"/>
      <c r="R29" s="48">
        <v>1</v>
      </c>
      <c r="S29" s="46"/>
      <c r="T29" s="46"/>
      <c r="U29" s="482"/>
      <c r="V29" s="90"/>
    </row>
    <row r="30" spans="1:22" ht="35.1" customHeight="1">
      <c r="A30" s="483"/>
      <c r="B30" s="486"/>
      <c r="C30" s="487"/>
      <c r="D30" s="290" t="s">
        <v>154</v>
      </c>
      <c r="E30" s="274">
        <v>3</v>
      </c>
      <c r="F30" s="303" t="s">
        <v>598</v>
      </c>
      <c r="G30" s="490"/>
      <c r="H30" s="491"/>
      <c r="I30" s="115"/>
      <c r="J30" s="481"/>
      <c r="K30" s="481"/>
      <c r="L30" s="48"/>
      <c r="M30" s="48"/>
      <c r="N30" s="48"/>
      <c r="O30" s="48"/>
      <c r="P30" s="48"/>
      <c r="Q30" s="48">
        <v>1</v>
      </c>
      <c r="R30" s="46"/>
      <c r="S30" s="46"/>
      <c r="T30" s="46"/>
      <c r="U30" s="482"/>
      <c r="V30" s="90"/>
    </row>
    <row r="31" spans="1:22" ht="18.75" customHeight="1">
      <c r="A31" s="29"/>
      <c r="B31" s="476" t="s">
        <v>21</v>
      </c>
      <c r="C31" s="476"/>
      <c r="D31" s="476"/>
      <c r="E31" s="26">
        <f>E8+E9+E10+E11+E12+E13+E14+E15+E16+E17+E18+E19+E20+E22+E27+E30+E21</f>
        <v>23</v>
      </c>
      <c r="F31" s="35"/>
      <c r="G31" s="109"/>
      <c r="H31" s="26">
        <f>SUM(H8:H30)</f>
        <v>1177.9411200000002</v>
      </c>
      <c r="I31" s="26">
        <f>SUM(I8:I30)</f>
        <v>4</v>
      </c>
      <c r="J31" s="26"/>
      <c r="K31" s="26"/>
      <c r="L31" s="26">
        <f>SUM(L8:L30)</f>
        <v>1</v>
      </c>
      <c r="M31" s="26">
        <f t="shared" ref="M31:U31" si="0">SUM(M8:M30)</f>
        <v>0</v>
      </c>
      <c r="N31" s="26">
        <f t="shared" si="0"/>
        <v>3</v>
      </c>
      <c r="O31" s="26">
        <f t="shared" si="0"/>
        <v>2</v>
      </c>
      <c r="P31" s="26">
        <f>SUM(P8:P30)</f>
        <v>2</v>
      </c>
      <c r="Q31" s="26">
        <f>SUM(Q8:Q30)</f>
        <v>1</v>
      </c>
      <c r="R31" s="26">
        <f t="shared" si="0"/>
        <v>2</v>
      </c>
      <c r="S31" s="26">
        <f t="shared" si="0"/>
        <v>0</v>
      </c>
      <c r="T31" s="26">
        <f t="shared" si="0"/>
        <v>5</v>
      </c>
      <c r="U31" s="116">
        <f t="shared" si="0"/>
        <v>309.33999999999997</v>
      </c>
      <c r="V31" s="92"/>
    </row>
    <row r="36" spans="1:24">
      <c r="A36" s="16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8"/>
      <c r="V36" s="477"/>
      <c r="W36" s="16"/>
      <c r="X36" s="16"/>
    </row>
    <row r="37" spans="1:24">
      <c r="A37" s="16"/>
      <c r="B37" s="16"/>
      <c r="C37" s="16"/>
      <c r="D37" s="16"/>
      <c r="E37" s="160"/>
      <c r="F37" s="16"/>
      <c r="G37" s="16"/>
      <c r="H37" s="199"/>
      <c r="I37" s="112"/>
      <c r="J37" s="16"/>
      <c r="K37" s="17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93"/>
      <c r="W37" s="16"/>
      <c r="X37" s="16"/>
    </row>
  </sheetData>
  <mergeCells count="52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5:A7"/>
    <mergeCell ref="B5:B7"/>
    <mergeCell ref="C5:C7"/>
    <mergeCell ref="D5:D7"/>
    <mergeCell ref="E5:E7"/>
    <mergeCell ref="G5:G7"/>
    <mergeCell ref="H5:H7"/>
    <mergeCell ref="I5:T5"/>
    <mergeCell ref="J8:J11"/>
    <mergeCell ref="C12:C16"/>
    <mergeCell ref="C8:C11"/>
    <mergeCell ref="K12:K16"/>
    <mergeCell ref="F5:F7"/>
    <mergeCell ref="U21:U22"/>
    <mergeCell ref="C17:C20"/>
    <mergeCell ref="C21:C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25" right="0.03" top="0.38" bottom="0.196850393700787" header="0.15748031496063" footer="0.118110236220472"/>
  <pageSetup paperSize="9" scale="73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view="pageBreakPreview" zoomScale="85" zoomScaleSheetLayoutView="85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G44" sqref="G44"/>
    </sheetView>
  </sheetViews>
  <sheetFormatPr defaultRowHeight="15"/>
  <cols>
    <col min="1" max="1" width="4.140625" customWidth="1"/>
    <col min="2" max="2" width="14.42578125" customWidth="1"/>
    <col min="3" max="3" width="11.42578125" customWidth="1"/>
    <col min="4" max="4" width="12.7109375" customWidth="1"/>
    <col min="5" max="5" width="3.140625" style="110" customWidth="1"/>
    <col min="6" max="6" width="27.5703125" customWidth="1"/>
    <col min="7" max="7" width="24" customWidth="1"/>
    <col min="8" max="8" width="8.85546875" style="246" customWidth="1"/>
    <col min="9" max="9" width="4.7109375" style="200" hidden="1" customWidth="1"/>
    <col min="10" max="10" width="9.7109375" customWidth="1"/>
    <col min="11" max="11" width="11.7109375" customWidth="1"/>
    <col min="12" max="20" width="4.7109375" customWidth="1"/>
    <col min="21" max="21" width="7.85546875" customWidth="1"/>
    <col min="22" max="22" width="11" style="86" customWidth="1"/>
  </cols>
  <sheetData>
    <row r="1" spans="1:22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>
      <c r="A2" s="496" t="s">
        <v>40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>
      <c r="A3" s="448" t="s">
        <v>949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32.25" customHeight="1">
      <c r="A4" s="497" t="s">
        <v>1158</v>
      </c>
      <c r="B4" s="497"/>
      <c r="C4" s="497"/>
      <c r="D4" s="497"/>
      <c r="E4" s="497"/>
      <c r="F4" s="497"/>
      <c r="G4" s="497"/>
      <c r="H4" s="497" t="s">
        <v>35</v>
      </c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</row>
    <row r="5" spans="1:22" ht="13.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33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942</v>
      </c>
      <c r="V5" s="401" t="s">
        <v>14</v>
      </c>
    </row>
    <row r="6" spans="1:22" ht="23.25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2.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5.1" customHeight="1">
      <c r="A8" s="483">
        <v>1</v>
      </c>
      <c r="B8" s="502" t="s">
        <v>128</v>
      </c>
      <c r="C8" s="487" t="s">
        <v>139</v>
      </c>
      <c r="D8" s="290" t="s">
        <v>155</v>
      </c>
      <c r="E8" s="321">
        <v>1</v>
      </c>
      <c r="F8" s="290" t="s">
        <v>599</v>
      </c>
      <c r="G8" s="500" t="s">
        <v>809</v>
      </c>
      <c r="H8" s="468">
        <v>239.75</v>
      </c>
      <c r="I8" s="115"/>
      <c r="J8" s="479" t="s">
        <v>918</v>
      </c>
      <c r="K8" s="479" t="s">
        <v>901</v>
      </c>
      <c r="L8" s="161"/>
      <c r="M8" s="161"/>
      <c r="N8" s="161"/>
      <c r="O8" s="161"/>
      <c r="P8" s="161"/>
      <c r="Q8" s="161"/>
      <c r="R8" s="161"/>
      <c r="S8" s="161"/>
      <c r="T8" s="161">
        <v>1</v>
      </c>
      <c r="U8" s="451">
        <v>220.67</v>
      </c>
      <c r="V8" s="90"/>
    </row>
    <row r="9" spans="1:22" ht="35.1" customHeight="1">
      <c r="A9" s="483"/>
      <c r="B9" s="503"/>
      <c r="C9" s="487"/>
      <c r="D9" s="290" t="s">
        <v>156</v>
      </c>
      <c r="E9" s="321">
        <v>2</v>
      </c>
      <c r="F9" s="290" t="s">
        <v>600</v>
      </c>
      <c r="G9" s="500"/>
      <c r="H9" s="468"/>
      <c r="I9" s="115"/>
      <c r="J9" s="480"/>
      <c r="K9" s="480"/>
      <c r="L9" s="161"/>
      <c r="M9" s="161"/>
      <c r="N9" s="161"/>
      <c r="O9" s="161"/>
      <c r="P9" s="161"/>
      <c r="Q9" s="161"/>
      <c r="R9" s="161"/>
      <c r="S9" s="161"/>
      <c r="T9" s="161">
        <v>1</v>
      </c>
      <c r="U9" s="451"/>
      <c r="V9" s="90" t="s">
        <v>897</v>
      </c>
    </row>
    <row r="10" spans="1:22" ht="35.1" customHeight="1">
      <c r="A10" s="483"/>
      <c r="B10" s="503"/>
      <c r="C10" s="487"/>
      <c r="D10" s="290" t="s">
        <v>157</v>
      </c>
      <c r="E10" s="321">
        <v>3</v>
      </c>
      <c r="F10" s="290" t="s">
        <v>601</v>
      </c>
      <c r="G10" s="500"/>
      <c r="H10" s="468"/>
      <c r="I10" s="115"/>
      <c r="J10" s="480"/>
      <c r="K10" s="480"/>
      <c r="L10" s="161"/>
      <c r="M10" s="161"/>
      <c r="N10" s="161"/>
      <c r="O10" s="161"/>
      <c r="P10" s="161"/>
      <c r="Q10" s="161"/>
      <c r="R10" s="161"/>
      <c r="S10" s="161"/>
      <c r="T10" s="161">
        <v>1</v>
      </c>
      <c r="U10" s="451"/>
      <c r="V10" s="90"/>
    </row>
    <row r="11" spans="1:22" ht="35.1" customHeight="1">
      <c r="A11" s="483"/>
      <c r="B11" s="503"/>
      <c r="C11" s="487"/>
      <c r="D11" s="290" t="s">
        <v>158</v>
      </c>
      <c r="E11" s="321">
        <v>4</v>
      </c>
      <c r="F11" s="290" t="s">
        <v>602</v>
      </c>
      <c r="G11" s="500"/>
      <c r="H11" s="468"/>
      <c r="I11" s="115"/>
      <c r="J11" s="480"/>
      <c r="K11" s="480"/>
      <c r="L11" s="161"/>
      <c r="M11" s="161"/>
      <c r="N11" s="161"/>
      <c r="O11" s="161"/>
      <c r="P11" s="161"/>
      <c r="Q11" s="161"/>
      <c r="R11" s="161"/>
      <c r="S11" s="161"/>
      <c r="T11" s="161">
        <v>1</v>
      </c>
      <c r="U11" s="451"/>
      <c r="V11" s="90"/>
    </row>
    <row r="12" spans="1:22" ht="35.1" customHeight="1">
      <c r="A12" s="483"/>
      <c r="B12" s="504"/>
      <c r="C12" s="487"/>
      <c r="D12" s="290" t="s">
        <v>159</v>
      </c>
      <c r="E12" s="321">
        <v>5</v>
      </c>
      <c r="F12" s="290" t="s">
        <v>603</v>
      </c>
      <c r="G12" s="500"/>
      <c r="H12" s="468"/>
      <c r="I12" s="115"/>
      <c r="J12" s="481"/>
      <c r="K12" s="481"/>
      <c r="L12" s="161"/>
      <c r="M12" s="161"/>
      <c r="N12" s="161"/>
      <c r="O12" s="161"/>
      <c r="P12" s="161"/>
      <c r="Q12" s="161"/>
      <c r="R12" s="161"/>
      <c r="S12" s="161"/>
      <c r="T12" s="161">
        <v>1</v>
      </c>
      <c r="U12" s="451"/>
      <c r="V12" s="90"/>
    </row>
    <row r="13" spans="1:22" ht="35.1" customHeight="1">
      <c r="A13" s="279">
        <v>2</v>
      </c>
      <c r="B13" s="94" t="s">
        <v>1106</v>
      </c>
      <c r="C13" s="487" t="s">
        <v>140</v>
      </c>
      <c r="D13" s="290" t="s">
        <v>160</v>
      </c>
      <c r="E13" s="321">
        <v>1</v>
      </c>
      <c r="F13" s="290" t="s">
        <v>604</v>
      </c>
      <c r="G13" s="323" t="s">
        <v>1112</v>
      </c>
      <c r="H13" s="247">
        <v>52.18</v>
      </c>
      <c r="I13" s="115">
        <v>1</v>
      </c>
      <c r="J13" s="23"/>
      <c r="K13" s="23"/>
      <c r="L13" s="46"/>
      <c r="M13" s="46"/>
      <c r="N13" s="46"/>
      <c r="O13" s="46"/>
      <c r="P13" s="46"/>
      <c r="Q13" s="46"/>
      <c r="R13" s="46"/>
      <c r="S13" s="46"/>
      <c r="T13" s="46"/>
      <c r="U13" s="89"/>
      <c r="V13" s="88"/>
    </row>
    <row r="14" spans="1:22" ht="35.1" customHeight="1">
      <c r="A14" s="279">
        <v>3</v>
      </c>
      <c r="B14" s="94" t="s">
        <v>1107</v>
      </c>
      <c r="C14" s="487"/>
      <c r="D14" s="290" t="s">
        <v>160</v>
      </c>
      <c r="E14" s="321">
        <v>1</v>
      </c>
      <c r="F14" s="290" t="s">
        <v>605</v>
      </c>
      <c r="G14" s="323" t="s">
        <v>1172</v>
      </c>
      <c r="H14" s="247">
        <v>52.18</v>
      </c>
      <c r="I14" s="115">
        <v>1</v>
      </c>
      <c r="J14" s="23"/>
      <c r="K14" s="23"/>
      <c r="L14" s="46"/>
      <c r="M14" s="46"/>
      <c r="N14" s="46"/>
      <c r="O14" s="46"/>
      <c r="P14" s="46"/>
      <c r="Q14" s="46"/>
      <c r="R14" s="46"/>
      <c r="S14" s="46"/>
      <c r="T14" s="46"/>
      <c r="U14" s="89"/>
      <c r="V14" s="88"/>
    </row>
    <row r="15" spans="1:22" ht="35.1" customHeight="1">
      <c r="A15" s="279">
        <v>4</v>
      </c>
      <c r="B15" s="94" t="s">
        <v>1108</v>
      </c>
      <c r="C15" s="487"/>
      <c r="D15" s="290" t="s">
        <v>161</v>
      </c>
      <c r="E15" s="321">
        <v>1</v>
      </c>
      <c r="F15" s="290" t="s">
        <v>606</v>
      </c>
      <c r="G15" s="323" t="s">
        <v>1113</v>
      </c>
      <c r="H15" s="247">
        <v>52.15</v>
      </c>
      <c r="I15" s="115">
        <v>1</v>
      </c>
      <c r="J15" s="23"/>
      <c r="K15" s="23"/>
      <c r="L15" s="46"/>
      <c r="M15" s="46"/>
      <c r="N15" s="46"/>
      <c r="O15" s="46"/>
      <c r="P15" s="46"/>
      <c r="Q15" s="46"/>
      <c r="R15" s="46"/>
      <c r="S15" s="46"/>
      <c r="T15" s="46"/>
      <c r="U15" s="89"/>
      <c r="V15" s="88"/>
    </row>
    <row r="16" spans="1:22" ht="35.1" customHeight="1">
      <c r="A16" s="279">
        <v>5</v>
      </c>
      <c r="B16" s="94" t="s">
        <v>1109</v>
      </c>
      <c r="C16" s="487"/>
      <c r="D16" s="290" t="s">
        <v>140</v>
      </c>
      <c r="E16" s="321">
        <v>1</v>
      </c>
      <c r="F16" s="290" t="s">
        <v>607</v>
      </c>
      <c r="G16" s="323" t="s">
        <v>1114</v>
      </c>
      <c r="H16" s="247">
        <v>52</v>
      </c>
      <c r="I16" s="115"/>
      <c r="J16" s="23"/>
      <c r="K16" s="23"/>
      <c r="L16" s="224"/>
      <c r="M16" s="224"/>
      <c r="N16" s="224"/>
      <c r="O16" s="224"/>
      <c r="P16" s="224">
        <v>1</v>
      </c>
      <c r="Q16" s="46"/>
      <c r="R16" s="46"/>
      <c r="S16" s="46"/>
      <c r="T16" s="46"/>
      <c r="U16" s="300">
        <v>22.27</v>
      </c>
      <c r="V16" s="88"/>
    </row>
    <row r="17" spans="1:22" ht="35.1" customHeight="1">
      <c r="A17" s="279">
        <v>6</v>
      </c>
      <c r="B17" s="94" t="s">
        <v>1110</v>
      </c>
      <c r="C17" s="487"/>
      <c r="D17" s="290" t="s">
        <v>162</v>
      </c>
      <c r="E17" s="321">
        <v>1</v>
      </c>
      <c r="F17" s="290" t="s">
        <v>608</v>
      </c>
      <c r="G17" s="324" t="s">
        <v>889</v>
      </c>
      <c r="H17" s="247">
        <v>52.22</v>
      </c>
      <c r="I17" s="115"/>
      <c r="J17" s="23"/>
      <c r="K17" s="23"/>
      <c r="L17" s="46"/>
      <c r="M17" s="46"/>
      <c r="N17" s="46"/>
      <c r="O17" s="46"/>
      <c r="P17" s="46"/>
      <c r="Q17" s="46"/>
      <c r="R17" s="46"/>
      <c r="S17" s="46"/>
      <c r="T17" s="46"/>
      <c r="U17" s="89"/>
      <c r="V17" s="88"/>
    </row>
    <row r="18" spans="1:22" ht="35.1" customHeight="1">
      <c r="A18" s="279">
        <v>7</v>
      </c>
      <c r="B18" s="94" t="s">
        <v>1111</v>
      </c>
      <c r="C18" s="487"/>
      <c r="D18" s="290" t="s">
        <v>163</v>
      </c>
      <c r="E18" s="321">
        <v>1</v>
      </c>
      <c r="F18" s="290" t="s">
        <v>609</v>
      </c>
      <c r="G18" s="323" t="s">
        <v>1115</v>
      </c>
      <c r="H18" s="247">
        <v>52.11</v>
      </c>
      <c r="I18" s="115">
        <v>1</v>
      </c>
      <c r="J18" s="23"/>
      <c r="K18" s="23"/>
      <c r="L18" s="46"/>
      <c r="M18" s="46"/>
      <c r="N18" s="46"/>
      <c r="O18" s="46"/>
      <c r="P18" s="46"/>
      <c r="Q18" s="46"/>
      <c r="R18" s="46"/>
      <c r="S18" s="46"/>
      <c r="T18" s="46"/>
      <c r="U18" s="89"/>
      <c r="V18" s="88"/>
    </row>
    <row r="19" spans="1:22" ht="35.1" customHeight="1">
      <c r="A19" s="279">
        <v>8</v>
      </c>
      <c r="B19" s="94" t="s">
        <v>129</v>
      </c>
      <c r="C19" s="322" t="s">
        <v>141</v>
      </c>
      <c r="D19" s="290" t="s">
        <v>164</v>
      </c>
      <c r="E19" s="321">
        <v>1</v>
      </c>
      <c r="F19" s="290" t="s">
        <v>610</v>
      </c>
      <c r="G19" s="288" t="s">
        <v>794</v>
      </c>
      <c r="H19" s="247">
        <v>49.12</v>
      </c>
      <c r="I19" s="115"/>
      <c r="J19" s="23"/>
      <c r="K19" s="23"/>
      <c r="L19" s="224" t="s">
        <v>960</v>
      </c>
      <c r="M19" s="224"/>
      <c r="N19" s="224"/>
      <c r="O19" s="224"/>
      <c r="P19" s="224">
        <v>1</v>
      </c>
      <c r="Q19" s="46"/>
      <c r="R19" s="46"/>
      <c r="S19" s="46"/>
      <c r="T19" s="46"/>
      <c r="U19" s="41"/>
      <c r="V19" s="88"/>
    </row>
    <row r="20" spans="1:22" ht="35.1" customHeight="1">
      <c r="A20" s="483">
        <v>9</v>
      </c>
      <c r="B20" s="501" t="s">
        <v>130</v>
      </c>
      <c r="C20" s="487" t="s">
        <v>142</v>
      </c>
      <c r="D20" s="290" t="s">
        <v>165</v>
      </c>
      <c r="E20" s="321">
        <v>1</v>
      </c>
      <c r="F20" s="290" t="s">
        <v>611</v>
      </c>
      <c r="G20" s="500" t="s">
        <v>795</v>
      </c>
      <c r="H20" s="468">
        <v>153.29</v>
      </c>
      <c r="I20" s="115"/>
      <c r="J20" s="479" t="s">
        <v>919</v>
      </c>
      <c r="K20" s="479" t="s">
        <v>901</v>
      </c>
      <c r="L20" s="48"/>
      <c r="M20" s="48"/>
      <c r="N20" s="48"/>
      <c r="O20" s="48"/>
      <c r="P20" s="48"/>
      <c r="Q20" s="48"/>
      <c r="R20" s="48"/>
      <c r="S20" s="48">
        <v>1</v>
      </c>
      <c r="T20" s="46"/>
      <c r="U20" s="451">
        <v>98.02</v>
      </c>
      <c r="V20" s="88"/>
    </row>
    <row r="21" spans="1:22" ht="35.1" customHeight="1">
      <c r="A21" s="483"/>
      <c r="B21" s="501"/>
      <c r="C21" s="487"/>
      <c r="D21" s="290" t="s">
        <v>165</v>
      </c>
      <c r="E21" s="321">
        <v>2</v>
      </c>
      <c r="F21" s="290" t="s">
        <v>612</v>
      </c>
      <c r="G21" s="500"/>
      <c r="H21" s="468"/>
      <c r="I21" s="115"/>
      <c r="J21" s="480"/>
      <c r="K21" s="480"/>
      <c r="L21" s="48"/>
      <c r="M21" s="48"/>
      <c r="N21" s="48"/>
      <c r="O21" s="48"/>
      <c r="P21" s="48"/>
      <c r="Q21" s="48"/>
      <c r="R21" s="48"/>
      <c r="S21" s="48">
        <v>1</v>
      </c>
      <c r="T21" s="46"/>
      <c r="U21" s="451"/>
      <c r="V21" s="88"/>
    </row>
    <row r="22" spans="1:22" ht="35.1" customHeight="1">
      <c r="A22" s="483"/>
      <c r="B22" s="501"/>
      <c r="C22" s="487"/>
      <c r="D22" s="290" t="s">
        <v>166</v>
      </c>
      <c r="E22" s="321">
        <v>3</v>
      </c>
      <c r="F22" s="290" t="s">
        <v>613</v>
      </c>
      <c r="G22" s="500"/>
      <c r="H22" s="468"/>
      <c r="I22" s="115"/>
      <c r="J22" s="481"/>
      <c r="K22" s="481"/>
      <c r="L22" s="48"/>
      <c r="M22" s="48"/>
      <c r="N22" s="48"/>
      <c r="O22" s="48"/>
      <c r="P22" s="48"/>
      <c r="Q22" s="48"/>
      <c r="R22" s="48">
        <v>1</v>
      </c>
      <c r="S22" s="46"/>
      <c r="T22" s="46"/>
      <c r="U22" s="451"/>
      <c r="V22" s="88"/>
    </row>
    <row r="23" spans="1:22" ht="35.1" customHeight="1">
      <c r="A23" s="483">
        <v>10</v>
      </c>
      <c r="B23" s="501" t="s">
        <v>131</v>
      </c>
      <c r="C23" s="487" t="s">
        <v>142</v>
      </c>
      <c r="D23" s="290" t="s">
        <v>167</v>
      </c>
      <c r="E23" s="321">
        <v>1</v>
      </c>
      <c r="F23" s="290" t="s">
        <v>614</v>
      </c>
      <c r="G23" s="500" t="s">
        <v>795</v>
      </c>
      <c r="H23" s="468">
        <v>150.56</v>
      </c>
      <c r="I23" s="115"/>
      <c r="J23" s="479" t="s">
        <v>919</v>
      </c>
      <c r="K23" s="479" t="s">
        <v>901</v>
      </c>
      <c r="L23" s="48"/>
      <c r="M23" s="48"/>
      <c r="N23" s="48"/>
      <c r="O23" s="48"/>
      <c r="P23" s="48"/>
      <c r="Q23" s="48"/>
      <c r="R23" s="48"/>
      <c r="S23" s="48">
        <v>1</v>
      </c>
      <c r="T23" s="46"/>
      <c r="U23" s="451">
        <v>61.14</v>
      </c>
      <c r="V23" s="36"/>
    </row>
    <row r="24" spans="1:22" ht="35.1" customHeight="1">
      <c r="A24" s="483"/>
      <c r="B24" s="501"/>
      <c r="C24" s="487"/>
      <c r="D24" s="290" t="s">
        <v>167</v>
      </c>
      <c r="E24" s="321">
        <v>2</v>
      </c>
      <c r="F24" s="290" t="s">
        <v>615</v>
      </c>
      <c r="G24" s="500"/>
      <c r="H24" s="468"/>
      <c r="I24" s="115">
        <v>1</v>
      </c>
      <c r="J24" s="480"/>
      <c r="K24" s="480"/>
      <c r="L24" s="46"/>
      <c r="M24" s="46"/>
      <c r="N24" s="46"/>
      <c r="O24" s="46"/>
      <c r="P24" s="46"/>
      <c r="Q24" s="46"/>
      <c r="R24" s="46"/>
      <c r="S24" s="46"/>
      <c r="T24" s="46"/>
      <c r="U24" s="451"/>
      <c r="V24" s="88" t="s">
        <v>823</v>
      </c>
    </row>
    <row r="25" spans="1:22" ht="35.1" customHeight="1">
      <c r="A25" s="483"/>
      <c r="B25" s="501"/>
      <c r="C25" s="487"/>
      <c r="D25" s="290" t="s">
        <v>167</v>
      </c>
      <c r="E25" s="321">
        <v>3</v>
      </c>
      <c r="F25" s="290" t="s">
        <v>616</v>
      </c>
      <c r="G25" s="500"/>
      <c r="H25" s="468"/>
      <c r="I25" s="115"/>
      <c r="J25" s="481"/>
      <c r="K25" s="481"/>
      <c r="L25" s="48"/>
      <c r="M25" s="48"/>
      <c r="N25" s="48"/>
      <c r="O25" s="48"/>
      <c r="P25" s="48"/>
      <c r="Q25" s="48"/>
      <c r="R25" s="48"/>
      <c r="S25" s="48">
        <v>1</v>
      </c>
      <c r="T25" s="46"/>
      <c r="U25" s="451"/>
      <c r="V25" s="90"/>
    </row>
    <row r="26" spans="1:22" ht="35.1" customHeight="1">
      <c r="A26" s="483">
        <v>11</v>
      </c>
      <c r="B26" s="501" t="s">
        <v>132</v>
      </c>
      <c r="C26" s="487" t="s">
        <v>142</v>
      </c>
      <c r="D26" s="290" t="s">
        <v>170</v>
      </c>
      <c r="E26" s="321">
        <v>1</v>
      </c>
      <c r="F26" s="290" t="s">
        <v>617</v>
      </c>
      <c r="G26" s="500" t="s">
        <v>880</v>
      </c>
      <c r="H26" s="468">
        <v>249.84</v>
      </c>
      <c r="I26" s="115"/>
      <c r="J26" s="479" t="s">
        <v>920</v>
      </c>
      <c r="K26" s="479" t="s">
        <v>901</v>
      </c>
      <c r="L26" s="48"/>
      <c r="M26" s="48"/>
      <c r="N26" s="48"/>
      <c r="O26" s="48"/>
      <c r="P26" s="48"/>
      <c r="Q26" s="48"/>
      <c r="R26" s="48">
        <v>1</v>
      </c>
      <c r="S26" s="46"/>
      <c r="T26" s="46"/>
      <c r="U26" s="451">
        <v>132.24</v>
      </c>
      <c r="V26" s="90"/>
    </row>
    <row r="27" spans="1:22" ht="35.1" customHeight="1">
      <c r="A27" s="483"/>
      <c r="B27" s="501"/>
      <c r="C27" s="487"/>
      <c r="D27" s="290" t="s">
        <v>171</v>
      </c>
      <c r="E27" s="321">
        <v>2</v>
      </c>
      <c r="F27" s="290" t="s">
        <v>618</v>
      </c>
      <c r="G27" s="500"/>
      <c r="H27" s="468"/>
      <c r="I27" s="115"/>
      <c r="J27" s="480"/>
      <c r="K27" s="480"/>
      <c r="L27" s="48"/>
      <c r="M27" s="48"/>
      <c r="N27" s="48"/>
      <c r="O27" s="48"/>
      <c r="P27" s="48"/>
      <c r="Q27" s="48"/>
      <c r="R27" s="48"/>
      <c r="S27" s="48">
        <v>1</v>
      </c>
      <c r="T27" s="46"/>
      <c r="U27" s="451"/>
      <c r="V27" s="90"/>
    </row>
    <row r="28" spans="1:22" ht="35.1" customHeight="1">
      <c r="A28" s="483"/>
      <c r="B28" s="501"/>
      <c r="C28" s="487"/>
      <c r="D28" s="290" t="s">
        <v>171</v>
      </c>
      <c r="E28" s="321">
        <v>3</v>
      </c>
      <c r="F28" s="290" t="s">
        <v>619</v>
      </c>
      <c r="G28" s="500"/>
      <c r="H28" s="468"/>
      <c r="I28" s="115"/>
      <c r="J28" s="480"/>
      <c r="K28" s="480"/>
      <c r="L28" s="48"/>
      <c r="M28" s="48"/>
      <c r="N28" s="48"/>
      <c r="O28" s="48"/>
      <c r="P28" s="48"/>
      <c r="Q28" s="48"/>
      <c r="R28" s="48"/>
      <c r="S28" s="48">
        <v>1</v>
      </c>
      <c r="T28" s="46"/>
      <c r="U28" s="451"/>
      <c r="V28" s="90"/>
    </row>
    <row r="29" spans="1:22" ht="35.1" customHeight="1">
      <c r="A29" s="483"/>
      <c r="B29" s="501"/>
      <c r="C29" s="487"/>
      <c r="D29" s="290" t="s">
        <v>171</v>
      </c>
      <c r="E29" s="321">
        <v>4</v>
      </c>
      <c r="F29" s="290" t="s">
        <v>620</v>
      </c>
      <c r="G29" s="500"/>
      <c r="H29" s="468"/>
      <c r="I29" s="115"/>
      <c r="J29" s="480"/>
      <c r="K29" s="480"/>
      <c r="L29" s="48"/>
      <c r="M29" s="48"/>
      <c r="N29" s="48"/>
      <c r="O29" s="48"/>
      <c r="P29" s="48"/>
      <c r="Q29" s="48"/>
      <c r="R29" s="48"/>
      <c r="S29" s="48">
        <v>1</v>
      </c>
      <c r="T29" s="46"/>
      <c r="U29" s="451"/>
      <c r="V29" s="90"/>
    </row>
    <row r="30" spans="1:22" ht="35.1" customHeight="1">
      <c r="A30" s="483"/>
      <c r="B30" s="501"/>
      <c r="C30" s="487"/>
      <c r="D30" s="290" t="s">
        <v>171</v>
      </c>
      <c r="E30" s="321">
        <v>5</v>
      </c>
      <c r="F30" s="290" t="s">
        <v>621</v>
      </c>
      <c r="G30" s="500"/>
      <c r="H30" s="468"/>
      <c r="I30" s="115"/>
      <c r="J30" s="481"/>
      <c r="K30" s="481"/>
      <c r="L30" s="48"/>
      <c r="M30" s="48"/>
      <c r="N30" s="48"/>
      <c r="O30" s="48"/>
      <c r="P30" s="48"/>
      <c r="Q30" s="48"/>
      <c r="R30" s="48">
        <v>1</v>
      </c>
      <c r="S30" s="46"/>
      <c r="T30" s="46"/>
      <c r="U30" s="451"/>
      <c r="V30" s="88"/>
    </row>
    <row r="31" spans="1:22" ht="35.1" customHeight="1">
      <c r="A31" s="483">
        <v>12</v>
      </c>
      <c r="B31" s="501" t="s">
        <v>133</v>
      </c>
      <c r="C31" s="487" t="s">
        <v>168</v>
      </c>
      <c r="D31" s="290" t="s">
        <v>172</v>
      </c>
      <c r="E31" s="321">
        <v>1</v>
      </c>
      <c r="F31" s="290" t="s">
        <v>622</v>
      </c>
      <c r="G31" s="500" t="s">
        <v>1173</v>
      </c>
      <c r="H31" s="468">
        <v>248.32</v>
      </c>
      <c r="I31" s="115">
        <v>1</v>
      </c>
      <c r="J31" s="361"/>
      <c r="K31" s="361"/>
      <c r="L31" s="46"/>
      <c r="M31" s="46"/>
      <c r="N31" s="46"/>
      <c r="O31" s="46"/>
      <c r="P31" s="46"/>
      <c r="Q31" s="46"/>
      <c r="R31" s="46"/>
      <c r="S31" s="46"/>
      <c r="T31" s="46"/>
      <c r="U31" s="451"/>
      <c r="V31" s="88"/>
    </row>
    <row r="32" spans="1:22" ht="35.1" customHeight="1">
      <c r="A32" s="483"/>
      <c r="B32" s="501"/>
      <c r="C32" s="487"/>
      <c r="D32" s="290" t="s">
        <v>168</v>
      </c>
      <c r="E32" s="321">
        <v>2</v>
      </c>
      <c r="F32" s="290" t="s">
        <v>623</v>
      </c>
      <c r="G32" s="500"/>
      <c r="H32" s="468"/>
      <c r="I32" s="115">
        <v>1</v>
      </c>
      <c r="J32" s="495"/>
      <c r="K32" s="495"/>
      <c r="L32" s="46"/>
      <c r="M32" s="46"/>
      <c r="N32" s="46"/>
      <c r="O32" s="46"/>
      <c r="P32" s="46"/>
      <c r="Q32" s="46"/>
      <c r="R32" s="46"/>
      <c r="S32" s="46"/>
      <c r="T32" s="46"/>
      <c r="U32" s="451"/>
      <c r="V32" s="88"/>
    </row>
    <row r="33" spans="1:22" ht="35.1" customHeight="1">
      <c r="A33" s="483"/>
      <c r="B33" s="501"/>
      <c r="C33" s="487"/>
      <c r="D33" s="290" t="s">
        <v>168</v>
      </c>
      <c r="E33" s="321">
        <v>3</v>
      </c>
      <c r="F33" s="290" t="s">
        <v>624</v>
      </c>
      <c r="G33" s="500"/>
      <c r="H33" s="468"/>
      <c r="I33" s="115">
        <v>1</v>
      </c>
      <c r="J33" s="495"/>
      <c r="K33" s="495"/>
      <c r="L33" s="46"/>
      <c r="M33" s="46"/>
      <c r="N33" s="46"/>
      <c r="O33" s="46"/>
      <c r="P33" s="46"/>
      <c r="Q33" s="46"/>
      <c r="R33" s="46"/>
      <c r="S33" s="46"/>
      <c r="T33" s="46"/>
      <c r="U33" s="451"/>
      <c r="V33" s="88"/>
    </row>
    <row r="34" spans="1:22" ht="35.1" customHeight="1">
      <c r="A34" s="483"/>
      <c r="B34" s="501"/>
      <c r="C34" s="487"/>
      <c r="D34" s="290" t="s">
        <v>173</v>
      </c>
      <c r="E34" s="321">
        <v>4</v>
      </c>
      <c r="F34" s="290" t="s">
        <v>625</v>
      </c>
      <c r="G34" s="500"/>
      <c r="H34" s="468"/>
      <c r="I34" s="115">
        <v>1</v>
      </c>
      <c r="J34" s="495"/>
      <c r="K34" s="495"/>
      <c r="L34" s="46"/>
      <c r="M34" s="46"/>
      <c r="N34" s="46"/>
      <c r="O34" s="46"/>
      <c r="P34" s="46"/>
      <c r="Q34" s="46"/>
      <c r="R34" s="46"/>
      <c r="S34" s="46"/>
      <c r="T34" s="46"/>
      <c r="U34" s="451"/>
      <c r="V34" s="88"/>
    </row>
    <row r="35" spans="1:22" ht="35.1" customHeight="1">
      <c r="A35" s="483"/>
      <c r="B35" s="501"/>
      <c r="C35" s="487"/>
      <c r="D35" s="290" t="s">
        <v>174</v>
      </c>
      <c r="E35" s="321">
        <v>5</v>
      </c>
      <c r="F35" s="290" t="s">
        <v>626</v>
      </c>
      <c r="G35" s="500"/>
      <c r="H35" s="468"/>
      <c r="I35" s="115">
        <v>1</v>
      </c>
      <c r="J35" s="362"/>
      <c r="K35" s="362"/>
      <c r="L35" s="46"/>
      <c r="M35" s="46"/>
      <c r="N35" s="46"/>
      <c r="O35" s="46"/>
      <c r="P35" s="46"/>
      <c r="Q35" s="46"/>
      <c r="R35" s="46"/>
      <c r="S35" s="46"/>
      <c r="T35" s="46"/>
      <c r="U35" s="451"/>
      <c r="V35" s="88"/>
    </row>
    <row r="36" spans="1:22" ht="35.1" customHeight="1">
      <c r="A36" s="483">
        <v>13</v>
      </c>
      <c r="B36" s="501" t="s">
        <v>134</v>
      </c>
      <c r="C36" s="487" t="s">
        <v>168</v>
      </c>
      <c r="D36" s="290" t="s">
        <v>175</v>
      </c>
      <c r="E36" s="321">
        <v>1</v>
      </c>
      <c r="F36" s="290" t="s">
        <v>627</v>
      </c>
      <c r="G36" s="500" t="s">
        <v>819</v>
      </c>
      <c r="H36" s="468">
        <v>250.83</v>
      </c>
      <c r="I36" s="115"/>
      <c r="J36" s="479" t="s">
        <v>914</v>
      </c>
      <c r="K36" s="479" t="s">
        <v>901</v>
      </c>
      <c r="L36" s="48"/>
      <c r="M36" s="48"/>
      <c r="N36" s="48"/>
      <c r="O36" s="48"/>
      <c r="P36" s="48"/>
      <c r="Q36" s="48"/>
      <c r="R36" s="48">
        <v>1</v>
      </c>
      <c r="S36" s="46"/>
      <c r="T36" s="46"/>
      <c r="U36" s="473">
        <v>180.4</v>
      </c>
      <c r="V36" s="88"/>
    </row>
    <row r="37" spans="1:22" ht="35.1" customHeight="1">
      <c r="A37" s="483"/>
      <c r="B37" s="501"/>
      <c r="C37" s="487"/>
      <c r="D37" s="290" t="s">
        <v>176</v>
      </c>
      <c r="E37" s="321">
        <v>2</v>
      </c>
      <c r="F37" s="290" t="s">
        <v>628</v>
      </c>
      <c r="G37" s="500"/>
      <c r="H37" s="468"/>
      <c r="I37" s="115"/>
      <c r="J37" s="480"/>
      <c r="K37" s="480"/>
      <c r="L37" s="48"/>
      <c r="M37" s="48"/>
      <c r="N37" s="48"/>
      <c r="O37" s="48"/>
      <c r="P37" s="48"/>
      <c r="Q37" s="48"/>
      <c r="R37" s="48"/>
      <c r="S37" s="48">
        <v>1</v>
      </c>
      <c r="T37" s="46"/>
      <c r="U37" s="473"/>
      <c r="V37" s="88"/>
    </row>
    <row r="38" spans="1:22" ht="35.1" customHeight="1">
      <c r="A38" s="483"/>
      <c r="B38" s="501"/>
      <c r="C38" s="487"/>
      <c r="D38" s="290" t="s">
        <v>176</v>
      </c>
      <c r="E38" s="321">
        <v>3</v>
      </c>
      <c r="F38" s="290" t="s">
        <v>629</v>
      </c>
      <c r="G38" s="500"/>
      <c r="H38" s="468"/>
      <c r="I38" s="115"/>
      <c r="J38" s="480"/>
      <c r="K38" s="480"/>
      <c r="L38" s="48"/>
      <c r="M38" s="48"/>
      <c r="N38" s="48"/>
      <c r="O38" s="48"/>
      <c r="P38" s="48"/>
      <c r="Q38" s="48"/>
      <c r="R38" s="48"/>
      <c r="S38" s="48">
        <v>1</v>
      </c>
      <c r="T38" s="46"/>
      <c r="U38" s="473"/>
      <c r="V38" s="88" t="s">
        <v>893</v>
      </c>
    </row>
    <row r="39" spans="1:22" ht="35.1" customHeight="1">
      <c r="A39" s="483"/>
      <c r="B39" s="501"/>
      <c r="C39" s="487"/>
      <c r="D39" s="290" t="s">
        <v>177</v>
      </c>
      <c r="E39" s="321">
        <v>4</v>
      </c>
      <c r="F39" s="290" t="s">
        <v>630</v>
      </c>
      <c r="G39" s="500"/>
      <c r="H39" s="468"/>
      <c r="I39" s="115"/>
      <c r="J39" s="480"/>
      <c r="K39" s="480"/>
      <c r="L39" s="48"/>
      <c r="M39" s="48"/>
      <c r="N39" s="48"/>
      <c r="O39" s="48"/>
      <c r="P39" s="48"/>
      <c r="Q39" s="48"/>
      <c r="R39" s="48"/>
      <c r="S39" s="48">
        <v>1</v>
      </c>
      <c r="T39" s="46"/>
      <c r="U39" s="473"/>
      <c r="V39" s="88"/>
    </row>
    <row r="40" spans="1:22" ht="35.1" customHeight="1">
      <c r="A40" s="483"/>
      <c r="B40" s="501"/>
      <c r="C40" s="487"/>
      <c r="D40" s="290" t="s">
        <v>178</v>
      </c>
      <c r="E40" s="321">
        <v>5</v>
      </c>
      <c r="F40" s="290" t="s">
        <v>631</v>
      </c>
      <c r="G40" s="500"/>
      <c r="H40" s="468"/>
      <c r="I40" s="115"/>
      <c r="J40" s="481"/>
      <c r="K40" s="481"/>
      <c r="L40" s="48"/>
      <c r="M40" s="48"/>
      <c r="N40" s="48"/>
      <c r="O40" s="48"/>
      <c r="P40" s="48"/>
      <c r="Q40" s="48"/>
      <c r="R40" s="48"/>
      <c r="S40" s="48">
        <v>1</v>
      </c>
      <c r="T40" s="46"/>
      <c r="U40" s="473"/>
      <c r="V40" s="88"/>
    </row>
    <row r="41" spans="1:22" ht="35.1" customHeight="1">
      <c r="A41" s="483">
        <v>14</v>
      </c>
      <c r="B41" s="501" t="s">
        <v>135</v>
      </c>
      <c r="C41" s="487" t="s">
        <v>168</v>
      </c>
      <c r="D41" s="290" t="s">
        <v>179</v>
      </c>
      <c r="E41" s="321">
        <v>1</v>
      </c>
      <c r="F41" s="290" t="s">
        <v>632</v>
      </c>
      <c r="G41" s="500" t="s">
        <v>819</v>
      </c>
      <c r="H41" s="468">
        <v>150.71</v>
      </c>
      <c r="I41" s="115"/>
      <c r="J41" s="451" t="s">
        <v>914</v>
      </c>
      <c r="K41" s="451" t="s">
        <v>901</v>
      </c>
      <c r="L41" s="48"/>
      <c r="M41" s="48"/>
      <c r="N41" s="48"/>
      <c r="O41" s="48"/>
      <c r="P41" s="48"/>
      <c r="Q41" s="48"/>
      <c r="R41" s="48"/>
      <c r="S41" s="48">
        <v>1</v>
      </c>
      <c r="T41" s="46"/>
      <c r="U41" s="451">
        <v>99.27</v>
      </c>
      <c r="V41" s="88"/>
    </row>
    <row r="42" spans="1:22" ht="35.1" customHeight="1">
      <c r="A42" s="483"/>
      <c r="B42" s="501"/>
      <c r="C42" s="487"/>
      <c r="D42" s="290" t="s">
        <v>180</v>
      </c>
      <c r="E42" s="321">
        <v>2</v>
      </c>
      <c r="F42" s="290" t="s">
        <v>633</v>
      </c>
      <c r="G42" s="500"/>
      <c r="H42" s="468"/>
      <c r="I42" s="115"/>
      <c r="J42" s="451"/>
      <c r="K42" s="451"/>
      <c r="L42" s="48"/>
      <c r="M42" s="48"/>
      <c r="N42" s="48"/>
      <c r="O42" s="48"/>
      <c r="P42" s="48"/>
      <c r="Q42" s="48"/>
      <c r="R42" s="48"/>
      <c r="S42" s="48">
        <v>1</v>
      </c>
      <c r="T42" s="46"/>
      <c r="U42" s="451"/>
      <c r="V42" s="88" t="s">
        <v>893</v>
      </c>
    </row>
    <row r="43" spans="1:22" ht="35.1" customHeight="1">
      <c r="A43" s="483"/>
      <c r="B43" s="501"/>
      <c r="C43" s="487"/>
      <c r="D43" s="290" t="s">
        <v>181</v>
      </c>
      <c r="E43" s="321">
        <v>3</v>
      </c>
      <c r="F43" s="290" t="s">
        <v>634</v>
      </c>
      <c r="G43" s="500"/>
      <c r="H43" s="468"/>
      <c r="I43" s="115"/>
      <c r="J43" s="451"/>
      <c r="K43" s="451"/>
      <c r="L43" s="48"/>
      <c r="M43" s="48"/>
      <c r="N43" s="48"/>
      <c r="O43" s="48"/>
      <c r="P43" s="48"/>
      <c r="Q43" s="48"/>
      <c r="R43" s="48"/>
      <c r="S43" s="48">
        <v>1</v>
      </c>
      <c r="T43" s="46"/>
      <c r="U43" s="451"/>
      <c r="V43" s="88"/>
    </row>
    <row r="44" spans="1:22" ht="35.1" customHeight="1">
      <c r="A44" s="279">
        <v>15</v>
      </c>
      <c r="B44" s="316" t="s">
        <v>1116</v>
      </c>
      <c r="C44" s="487" t="s">
        <v>169</v>
      </c>
      <c r="D44" s="290" t="s">
        <v>182</v>
      </c>
      <c r="E44" s="321">
        <v>1</v>
      </c>
      <c r="F44" s="290" t="s">
        <v>635</v>
      </c>
      <c r="G44" s="323" t="s">
        <v>1173</v>
      </c>
      <c r="H44" s="247">
        <v>54.3</v>
      </c>
      <c r="I44" s="115">
        <v>1</v>
      </c>
      <c r="J44" s="479"/>
      <c r="K44" s="479"/>
      <c r="L44" s="46"/>
      <c r="M44" s="46"/>
      <c r="N44" s="46"/>
      <c r="O44" s="46"/>
      <c r="P44" s="46"/>
      <c r="Q44" s="46"/>
      <c r="R44" s="46"/>
      <c r="S44" s="46"/>
      <c r="T44" s="46"/>
      <c r="U44" s="451"/>
      <c r="V44" s="88"/>
    </row>
    <row r="45" spans="1:22" ht="35.1" customHeight="1">
      <c r="A45" s="279">
        <v>16</v>
      </c>
      <c r="B45" s="316" t="s">
        <v>1117</v>
      </c>
      <c r="C45" s="487"/>
      <c r="D45" s="290" t="s">
        <v>182</v>
      </c>
      <c r="E45" s="321">
        <v>1</v>
      </c>
      <c r="F45" s="290" t="s">
        <v>636</v>
      </c>
      <c r="G45" s="323" t="s">
        <v>1173</v>
      </c>
      <c r="H45" s="247">
        <v>54.3</v>
      </c>
      <c r="I45" s="115">
        <v>1</v>
      </c>
      <c r="J45" s="480"/>
      <c r="K45" s="480"/>
      <c r="L45" s="46"/>
      <c r="M45" s="46"/>
      <c r="N45" s="46"/>
      <c r="O45" s="46"/>
      <c r="P45" s="46"/>
      <c r="Q45" s="46"/>
      <c r="R45" s="46"/>
      <c r="S45" s="46"/>
      <c r="T45" s="46"/>
      <c r="U45" s="451"/>
      <c r="V45" s="88"/>
    </row>
    <row r="46" spans="1:22" ht="35.1" customHeight="1">
      <c r="A46" s="279">
        <v>17</v>
      </c>
      <c r="B46" s="316" t="s">
        <v>1118</v>
      </c>
      <c r="C46" s="487"/>
      <c r="D46" s="290" t="s">
        <v>169</v>
      </c>
      <c r="E46" s="321">
        <v>1</v>
      </c>
      <c r="F46" s="290" t="s">
        <v>637</v>
      </c>
      <c r="G46" s="323" t="s">
        <v>1173</v>
      </c>
      <c r="H46" s="247">
        <v>53.91</v>
      </c>
      <c r="I46" s="115">
        <v>1</v>
      </c>
      <c r="J46" s="480"/>
      <c r="K46" s="480"/>
      <c r="L46" s="46"/>
      <c r="M46" s="46"/>
      <c r="N46" s="46"/>
      <c r="O46" s="46"/>
      <c r="P46" s="46"/>
      <c r="Q46" s="46"/>
      <c r="R46" s="46"/>
      <c r="S46" s="46"/>
      <c r="T46" s="46"/>
      <c r="U46" s="451"/>
      <c r="V46" s="88"/>
    </row>
    <row r="47" spans="1:22" ht="35.1" customHeight="1">
      <c r="A47" s="279">
        <v>18</v>
      </c>
      <c r="B47" s="316" t="s">
        <v>1119</v>
      </c>
      <c r="C47" s="487"/>
      <c r="D47" s="290" t="s">
        <v>169</v>
      </c>
      <c r="E47" s="321">
        <v>1</v>
      </c>
      <c r="F47" s="290" t="s">
        <v>638</v>
      </c>
      <c r="G47" s="323" t="s">
        <v>1173</v>
      </c>
      <c r="H47" s="247">
        <v>53.91</v>
      </c>
      <c r="I47" s="115">
        <v>1</v>
      </c>
      <c r="J47" s="481"/>
      <c r="K47" s="481"/>
      <c r="L47" s="46"/>
      <c r="M47" s="46"/>
      <c r="N47" s="46"/>
      <c r="O47" s="46"/>
      <c r="P47" s="46"/>
      <c r="Q47" s="46"/>
      <c r="R47" s="46"/>
      <c r="S47" s="46"/>
      <c r="T47" s="46"/>
      <c r="U47" s="451"/>
      <c r="V47" s="88"/>
    </row>
    <row r="48" spans="1:22" ht="35.1" customHeight="1">
      <c r="A48" s="483">
        <v>19</v>
      </c>
      <c r="B48" s="501" t="s">
        <v>136</v>
      </c>
      <c r="C48" s="487" t="s">
        <v>169</v>
      </c>
      <c r="D48" s="290" t="s">
        <v>183</v>
      </c>
      <c r="E48" s="321">
        <v>1</v>
      </c>
      <c r="F48" s="290" t="s">
        <v>639</v>
      </c>
      <c r="G48" s="500" t="s">
        <v>795</v>
      </c>
      <c r="H48" s="468">
        <v>156.61000000000001</v>
      </c>
      <c r="I48" s="115"/>
      <c r="J48" s="479" t="s">
        <v>919</v>
      </c>
      <c r="K48" s="479" t="s">
        <v>901</v>
      </c>
      <c r="L48" s="48"/>
      <c r="M48" s="48">
        <v>1</v>
      </c>
      <c r="N48" s="46"/>
      <c r="O48" s="46"/>
      <c r="P48" s="46"/>
      <c r="Q48" s="46"/>
      <c r="R48" s="46"/>
      <c r="S48" s="46"/>
      <c r="T48" s="46"/>
      <c r="U48" s="451">
        <v>81.47</v>
      </c>
      <c r="V48" s="88" t="s">
        <v>877</v>
      </c>
    </row>
    <row r="49" spans="1:24" ht="35.1" customHeight="1">
      <c r="A49" s="483"/>
      <c r="B49" s="501"/>
      <c r="C49" s="487"/>
      <c r="D49" s="290" t="s">
        <v>183</v>
      </c>
      <c r="E49" s="321">
        <v>2</v>
      </c>
      <c r="F49" s="290" t="s">
        <v>640</v>
      </c>
      <c r="G49" s="500"/>
      <c r="H49" s="468"/>
      <c r="I49" s="115"/>
      <c r="J49" s="480"/>
      <c r="K49" s="480"/>
      <c r="L49" s="48"/>
      <c r="M49" s="48"/>
      <c r="N49" s="48"/>
      <c r="O49" s="48"/>
      <c r="P49" s="48"/>
      <c r="Q49" s="48"/>
      <c r="R49" s="48"/>
      <c r="S49" s="48">
        <v>1</v>
      </c>
      <c r="T49" s="46"/>
      <c r="U49" s="451"/>
      <c r="V49" s="88" t="s">
        <v>896</v>
      </c>
    </row>
    <row r="50" spans="1:24" ht="35.1" customHeight="1">
      <c r="A50" s="483"/>
      <c r="B50" s="501"/>
      <c r="C50" s="487"/>
      <c r="D50" s="290" t="s">
        <v>184</v>
      </c>
      <c r="E50" s="321">
        <v>3</v>
      </c>
      <c r="F50" s="290" t="s">
        <v>641</v>
      </c>
      <c r="G50" s="500"/>
      <c r="H50" s="468"/>
      <c r="I50" s="115"/>
      <c r="J50" s="481"/>
      <c r="K50" s="481"/>
      <c r="L50" s="48"/>
      <c r="M50" s="48"/>
      <c r="N50" s="48"/>
      <c r="O50" s="48"/>
      <c r="P50" s="48"/>
      <c r="Q50" s="48"/>
      <c r="R50" s="48"/>
      <c r="S50" s="48">
        <v>1</v>
      </c>
      <c r="T50" s="46"/>
      <c r="U50" s="451"/>
      <c r="V50" s="88"/>
    </row>
    <row r="51" spans="1:24" ht="18.75" customHeight="1">
      <c r="A51" s="29"/>
      <c r="B51" s="476" t="s">
        <v>21</v>
      </c>
      <c r="C51" s="476"/>
      <c r="D51" s="476"/>
      <c r="E51" s="26">
        <f>E12+E13+E14+E15+E16+E17+E18+E19+E22+E25+E30+E35+E40+E43+E44+E45+E46+E47+E50</f>
        <v>43</v>
      </c>
      <c r="F51" s="35"/>
      <c r="G51" s="15"/>
      <c r="H51" s="116">
        <f>SUM(H8:H50)</f>
        <v>2178.29</v>
      </c>
      <c r="I51" s="26">
        <f>SUM(I8:I50)</f>
        <v>14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>SUM(R8:R50)</f>
        <v>4</v>
      </c>
      <c r="S51" s="26">
        <f>SUM(S8:S50)</f>
        <v>16</v>
      </c>
      <c r="T51" s="26">
        <f t="shared" si="0"/>
        <v>5</v>
      </c>
      <c r="U51" s="116">
        <f t="shared" si="0"/>
        <v>895.4799999999999</v>
      </c>
      <c r="V51" s="92"/>
    </row>
    <row r="56" spans="1:24">
      <c r="A56" s="16"/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8"/>
      <c r="V56" s="477"/>
      <c r="W56" s="16"/>
      <c r="X56" s="16"/>
    </row>
    <row r="57" spans="1:24">
      <c r="A57" s="16"/>
      <c r="B57" s="16"/>
      <c r="C57" s="16"/>
      <c r="D57" s="16"/>
      <c r="E57" s="112"/>
      <c r="F57" s="16"/>
      <c r="G57" s="16"/>
      <c r="H57" s="249"/>
      <c r="I57" s="20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3"/>
      <c r="W57" s="16"/>
      <c r="X57" s="16"/>
    </row>
  </sheetData>
  <mergeCells count="98">
    <mergeCell ref="J26:J30"/>
    <mergeCell ref="K26:K30"/>
    <mergeCell ref="J8:J12"/>
    <mergeCell ref="K8:K12"/>
    <mergeCell ref="J20:J22"/>
    <mergeCell ref="K20:K22"/>
    <mergeCell ref="J23:J25"/>
    <mergeCell ref="K23:K25"/>
    <mergeCell ref="B48:B50"/>
    <mergeCell ref="C48:C50"/>
    <mergeCell ref="G48:G50"/>
    <mergeCell ref="H48:H50"/>
    <mergeCell ref="B41:B43"/>
    <mergeCell ref="C44:C47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A41:A43"/>
    <mergeCell ref="C41:C43"/>
    <mergeCell ref="G41:G43"/>
    <mergeCell ref="H41:H43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</mergeCells>
  <pageMargins left="0.36" right="7.8740157480315001E-2" top="0.196850393700787" bottom="0.196850393700787" header="0.15748031496063" footer="0.118110236220472"/>
  <pageSetup paperSize="9" scale="75" orientation="landscape" r:id="rId1"/>
  <rowBreaks count="1" manualBreakCount="1">
    <brk id="4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view="pageBreakPreview" zoomScale="87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0" sqref="T10"/>
    </sheetView>
  </sheetViews>
  <sheetFormatPr defaultRowHeight="5.65" customHeight="1"/>
  <cols>
    <col min="1" max="1" width="4.42578125" customWidth="1"/>
    <col min="2" max="2" width="12.7109375" customWidth="1"/>
    <col min="3" max="3" width="12.28515625" customWidth="1"/>
    <col min="4" max="4" width="13.5703125" customWidth="1"/>
    <col min="5" max="5" width="4.140625" style="157" customWidth="1"/>
    <col min="6" max="6" width="27.285156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20" width="4.7109375" customWidth="1"/>
    <col min="21" max="21" width="6.85546875" customWidth="1"/>
    <col min="22" max="22" width="13.5703125" customWidth="1"/>
  </cols>
  <sheetData>
    <row r="1" spans="1:22" ht="15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 ht="15">
      <c r="A2" s="496" t="str">
        <f>'Patna (West)'!A2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 ht="15">
      <c r="A3" s="448" t="s">
        <v>948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43.5" customHeight="1">
      <c r="A4" s="461" t="s">
        <v>956</v>
      </c>
      <c r="B4" s="462"/>
      <c r="C4" s="462"/>
      <c r="D4" s="462"/>
      <c r="E4" s="462"/>
      <c r="F4" s="462"/>
      <c r="G4" s="462"/>
      <c r="H4" s="463"/>
      <c r="I4" s="461" t="s">
        <v>35</v>
      </c>
      <c r="J4" s="462"/>
      <c r="K4" s="462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9"/>
    </row>
    <row r="5" spans="1:22" ht="12.7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401" t="s">
        <v>14</v>
      </c>
    </row>
    <row r="6" spans="1:22" ht="27.75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9.2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5.1" customHeight="1">
      <c r="A8" s="317">
        <v>1</v>
      </c>
      <c r="B8" s="321" t="s">
        <v>383</v>
      </c>
      <c r="C8" s="325" t="s">
        <v>387</v>
      </c>
      <c r="D8" s="278" t="s">
        <v>410</v>
      </c>
      <c r="E8" s="321">
        <v>1</v>
      </c>
      <c r="F8" s="327" t="s">
        <v>665</v>
      </c>
      <c r="G8" s="328" t="s">
        <v>889</v>
      </c>
      <c r="H8" s="113">
        <v>53.53</v>
      </c>
      <c r="I8" s="5"/>
      <c r="J8" s="5"/>
      <c r="K8" s="5"/>
      <c r="L8" s="50"/>
      <c r="M8" s="50"/>
      <c r="N8" s="50"/>
      <c r="O8" s="50"/>
      <c r="P8" s="50"/>
      <c r="Q8" s="50"/>
      <c r="R8" s="50"/>
      <c r="S8" s="50"/>
      <c r="T8" s="50"/>
      <c r="U8" s="114"/>
      <c r="V8" s="8"/>
    </row>
    <row r="9" spans="1:22" ht="35.1" customHeight="1">
      <c r="A9" s="491">
        <v>2</v>
      </c>
      <c r="B9" s="482" t="s">
        <v>384</v>
      </c>
      <c r="C9" s="512" t="s">
        <v>388</v>
      </c>
      <c r="D9" s="329" t="s">
        <v>411</v>
      </c>
      <c r="E9" s="321">
        <v>1</v>
      </c>
      <c r="F9" s="327" t="s">
        <v>666</v>
      </c>
      <c r="G9" s="513" t="s">
        <v>841</v>
      </c>
      <c r="H9" s="506">
        <v>160.97999999999999</v>
      </c>
      <c r="I9" s="5"/>
      <c r="J9" s="507" t="s">
        <v>922</v>
      </c>
      <c r="K9" s="507" t="s">
        <v>901</v>
      </c>
      <c r="L9" s="51"/>
      <c r="M9" s="51"/>
      <c r="N9" s="51"/>
      <c r="O9" s="51"/>
      <c r="P9" s="51">
        <v>1</v>
      </c>
      <c r="Q9" s="50"/>
      <c r="R9" s="50"/>
      <c r="S9" s="50"/>
      <c r="T9" s="50"/>
      <c r="U9" s="510">
        <v>58.43</v>
      </c>
      <c r="V9" s="207"/>
    </row>
    <row r="10" spans="1:22" ht="35.1" customHeight="1">
      <c r="A10" s="491"/>
      <c r="B10" s="482"/>
      <c r="C10" s="512"/>
      <c r="D10" s="329" t="s">
        <v>372</v>
      </c>
      <c r="E10" s="321">
        <v>2</v>
      </c>
      <c r="F10" s="327" t="s">
        <v>667</v>
      </c>
      <c r="G10" s="513"/>
      <c r="H10" s="506"/>
      <c r="I10" s="5"/>
      <c r="J10" s="508"/>
      <c r="K10" s="508"/>
      <c r="L10" s="51"/>
      <c r="M10" s="51"/>
      <c r="N10" s="51"/>
      <c r="O10" s="51"/>
      <c r="P10" s="51"/>
      <c r="Q10" s="51"/>
      <c r="R10" s="51"/>
      <c r="S10" s="51"/>
      <c r="T10" s="51">
        <v>1</v>
      </c>
      <c r="U10" s="510"/>
      <c r="V10" s="207"/>
    </row>
    <row r="11" spans="1:22" ht="35.1" customHeight="1">
      <c r="A11" s="491"/>
      <c r="B11" s="482"/>
      <c r="C11" s="512"/>
      <c r="D11" s="329" t="s">
        <v>412</v>
      </c>
      <c r="E11" s="321">
        <v>3</v>
      </c>
      <c r="F11" s="327" t="s">
        <v>668</v>
      </c>
      <c r="G11" s="513"/>
      <c r="H11" s="506"/>
      <c r="I11" s="5"/>
      <c r="J11" s="509"/>
      <c r="K11" s="509"/>
      <c r="L11" s="104"/>
      <c r="M11" s="104"/>
      <c r="N11" s="104">
        <v>1</v>
      </c>
      <c r="O11" s="50"/>
      <c r="P11" s="50"/>
      <c r="Q11" s="50"/>
      <c r="R11" s="50"/>
      <c r="S11" s="50"/>
      <c r="T11" s="50"/>
      <c r="U11" s="510"/>
      <c r="V11" s="207"/>
    </row>
    <row r="12" spans="1:22" ht="30" customHeight="1">
      <c r="A12" s="1"/>
      <c r="B12" s="511" t="s">
        <v>21</v>
      </c>
      <c r="C12" s="511"/>
      <c r="D12" s="511"/>
      <c r="E12" s="6">
        <f>E8+E11</f>
        <v>4</v>
      </c>
      <c r="F12" s="111"/>
      <c r="G12" s="111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1</v>
      </c>
      <c r="U12" s="14">
        <f t="shared" si="0"/>
        <v>58.43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42" right="0.15748031496063" top="0.37" bottom="0.118110236220472" header="0.15748031496063" footer="0.118110236220472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view="pageBreakPreview" zoomScale="91" zoomScaleSheetLayoutView="91" workbookViewId="0">
      <pane xSplit="1" ySplit="7" topLeftCell="B3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5" sqref="U35"/>
    </sheetView>
  </sheetViews>
  <sheetFormatPr defaultRowHeight="5.65" customHeight="1"/>
  <cols>
    <col min="1" max="1" width="3.28515625" style="246" customWidth="1"/>
    <col min="2" max="2" width="15.140625" customWidth="1"/>
    <col min="3" max="3" width="9.140625" customWidth="1"/>
    <col min="4" max="4" width="11.85546875" customWidth="1"/>
    <col min="5" max="5" width="4.140625" customWidth="1"/>
    <col min="6" max="6" width="25.8554687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9.7109375" customWidth="1"/>
    <col min="12" max="20" width="4.7109375" customWidth="1"/>
    <col min="21" max="21" width="6.85546875" customWidth="1"/>
    <col min="22" max="22" width="13.5703125" customWidth="1"/>
  </cols>
  <sheetData>
    <row r="1" spans="1:22" ht="15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 ht="15">
      <c r="A2" s="496" t="str">
        <f>'Patna (West)'!A2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 ht="15">
      <c r="A3" s="448" t="s">
        <v>947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43.5" customHeight="1">
      <c r="A4" s="461" t="s">
        <v>1159</v>
      </c>
      <c r="B4" s="462"/>
      <c r="C4" s="462"/>
      <c r="D4" s="462"/>
      <c r="E4" s="462"/>
      <c r="F4" s="462"/>
      <c r="G4" s="462"/>
      <c r="H4" s="463"/>
      <c r="I4" s="497" t="s">
        <v>35</v>
      </c>
      <c r="J4" s="497"/>
      <c r="K4" s="497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</row>
    <row r="5" spans="1:22" ht="16.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401" t="s">
        <v>14</v>
      </c>
    </row>
    <row r="6" spans="1:22" ht="27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0.2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5.1" customHeight="1">
      <c r="A8" s="483">
        <v>1</v>
      </c>
      <c r="B8" s="500" t="s">
        <v>379</v>
      </c>
      <c r="C8" s="514" t="s">
        <v>946</v>
      </c>
      <c r="D8" s="332" t="s">
        <v>389</v>
      </c>
      <c r="E8" s="321">
        <v>1</v>
      </c>
      <c r="F8" s="332" t="s">
        <v>642</v>
      </c>
      <c r="G8" s="500" t="s">
        <v>962</v>
      </c>
      <c r="H8" s="515">
        <v>207.53</v>
      </c>
      <c r="I8" s="5"/>
      <c r="J8" s="5"/>
      <c r="K8" s="5"/>
      <c r="L8" s="51"/>
      <c r="M8" s="51"/>
      <c r="N8" s="51"/>
      <c r="O8" s="51"/>
      <c r="P8" s="51"/>
      <c r="Q8" s="51"/>
      <c r="R8" s="51"/>
      <c r="S8" s="51">
        <v>1</v>
      </c>
      <c r="T8" s="50"/>
      <c r="U8" s="516">
        <v>121.95</v>
      </c>
      <c r="V8" s="7"/>
    </row>
    <row r="9" spans="1:22" ht="35.1" customHeight="1">
      <c r="A9" s="483"/>
      <c r="B9" s="500"/>
      <c r="C9" s="514"/>
      <c r="D9" s="332" t="s">
        <v>390</v>
      </c>
      <c r="E9" s="321">
        <v>2</v>
      </c>
      <c r="F9" s="332" t="s">
        <v>643</v>
      </c>
      <c r="G9" s="500"/>
      <c r="H9" s="515"/>
      <c r="I9" s="5"/>
      <c r="J9" s="5"/>
      <c r="K9" s="5"/>
      <c r="L9" s="51"/>
      <c r="M9" s="51"/>
      <c r="N9" s="51"/>
      <c r="O9" s="51"/>
      <c r="P9" s="51"/>
      <c r="Q9" s="51"/>
      <c r="R9" s="51"/>
      <c r="S9" s="51">
        <v>1</v>
      </c>
      <c r="T9" s="50"/>
      <c r="U9" s="516"/>
      <c r="V9" s="7"/>
    </row>
    <row r="10" spans="1:22" ht="35.1" customHeight="1">
      <c r="A10" s="483"/>
      <c r="B10" s="500"/>
      <c r="C10" s="514"/>
      <c r="D10" s="332" t="s">
        <v>391</v>
      </c>
      <c r="E10" s="321">
        <v>3</v>
      </c>
      <c r="F10" s="332" t="s">
        <v>644</v>
      </c>
      <c r="G10" s="500"/>
      <c r="H10" s="515"/>
      <c r="I10" s="5"/>
      <c r="J10" s="5"/>
      <c r="K10" s="5"/>
      <c r="L10" s="51"/>
      <c r="M10" s="51"/>
      <c r="N10" s="51"/>
      <c r="O10" s="51"/>
      <c r="P10" s="51"/>
      <c r="Q10" s="51"/>
      <c r="R10" s="51"/>
      <c r="S10" s="51">
        <v>1</v>
      </c>
      <c r="T10" s="50"/>
      <c r="U10" s="516"/>
      <c r="V10" s="8"/>
    </row>
    <row r="11" spans="1:22" ht="35.1" customHeight="1">
      <c r="A11" s="483"/>
      <c r="B11" s="500"/>
      <c r="C11" s="514"/>
      <c r="D11" s="332" t="s">
        <v>392</v>
      </c>
      <c r="E11" s="321">
        <v>4</v>
      </c>
      <c r="F11" s="332" t="s">
        <v>645</v>
      </c>
      <c r="G11" s="500"/>
      <c r="H11" s="515"/>
      <c r="I11" s="5"/>
      <c r="J11" s="5"/>
      <c r="K11" s="5"/>
      <c r="L11" s="51"/>
      <c r="M11" s="51"/>
      <c r="N11" s="51"/>
      <c r="O11" s="51"/>
      <c r="P11" s="51">
        <v>1</v>
      </c>
      <c r="Q11" s="50"/>
      <c r="R11" s="50"/>
      <c r="S11" s="50"/>
      <c r="T11" s="50"/>
      <c r="U11" s="516"/>
      <c r="V11" s="9"/>
    </row>
    <row r="12" spans="1:22" ht="35.1" customHeight="1">
      <c r="A12" s="483">
        <v>2</v>
      </c>
      <c r="B12" s="500" t="s">
        <v>380</v>
      </c>
      <c r="C12" s="514" t="s">
        <v>385</v>
      </c>
      <c r="D12" s="332" t="s">
        <v>393</v>
      </c>
      <c r="E12" s="321">
        <v>1</v>
      </c>
      <c r="F12" s="332" t="s">
        <v>646</v>
      </c>
      <c r="G12" s="500" t="s">
        <v>881</v>
      </c>
      <c r="H12" s="515">
        <v>162.44999999999999</v>
      </c>
      <c r="I12" s="5">
        <v>1</v>
      </c>
      <c r="J12" s="5"/>
      <c r="K12" s="5"/>
      <c r="L12" s="50"/>
      <c r="M12" s="50"/>
      <c r="N12" s="50"/>
      <c r="O12" s="50"/>
      <c r="P12" s="50"/>
      <c r="Q12" s="50"/>
      <c r="R12" s="50"/>
      <c r="S12" s="50"/>
      <c r="T12" s="50"/>
      <c r="U12" s="510"/>
      <c r="V12" s="8"/>
    </row>
    <row r="13" spans="1:22" ht="35.1" customHeight="1">
      <c r="A13" s="483"/>
      <c r="B13" s="500"/>
      <c r="C13" s="514"/>
      <c r="D13" s="332" t="s">
        <v>394</v>
      </c>
      <c r="E13" s="321">
        <v>2</v>
      </c>
      <c r="F13" s="332" t="s">
        <v>647</v>
      </c>
      <c r="G13" s="500"/>
      <c r="H13" s="515"/>
      <c r="I13" s="5">
        <v>1</v>
      </c>
      <c r="J13" s="5"/>
      <c r="K13" s="5"/>
      <c r="L13" s="50"/>
      <c r="M13" s="50"/>
      <c r="N13" s="50"/>
      <c r="O13" s="50"/>
      <c r="P13" s="50"/>
      <c r="Q13" s="50"/>
      <c r="R13" s="50"/>
      <c r="S13" s="50"/>
      <c r="T13" s="50"/>
      <c r="U13" s="510"/>
      <c r="V13" s="7"/>
    </row>
    <row r="14" spans="1:22" ht="35.1" customHeight="1">
      <c r="A14" s="483"/>
      <c r="B14" s="500"/>
      <c r="C14" s="514"/>
      <c r="D14" s="332" t="s">
        <v>395</v>
      </c>
      <c r="E14" s="321">
        <v>3</v>
      </c>
      <c r="F14" s="332" t="s">
        <v>648</v>
      </c>
      <c r="G14" s="500"/>
      <c r="H14" s="515"/>
      <c r="I14" s="5">
        <v>1</v>
      </c>
      <c r="J14" s="5"/>
      <c r="K14" s="5"/>
      <c r="L14" s="50"/>
      <c r="M14" s="50"/>
      <c r="N14" s="50"/>
      <c r="O14" s="50"/>
      <c r="P14" s="50"/>
      <c r="Q14" s="50"/>
      <c r="R14" s="50"/>
      <c r="S14" s="50"/>
      <c r="T14" s="50"/>
      <c r="U14" s="510"/>
      <c r="V14" s="8"/>
    </row>
    <row r="15" spans="1:22" ht="35.1" customHeight="1">
      <c r="A15" s="248">
        <v>3</v>
      </c>
      <c r="B15" s="316" t="s">
        <v>1120</v>
      </c>
      <c r="C15" s="514" t="s">
        <v>385</v>
      </c>
      <c r="D15" s="332" t="s">
        <v>396</v>
      </c>
      <c r="E15" s="321">
        <v>1</v>
      </c>
      <c r="F15" s="332" t="s">
        <v>649</v>
      </c>
      <c r="G15" s="323" t="s">
        <v>1124</v>
      </c>
      <c r="H15" s="253">
        <v>56.17</v>
      </c>
      <c r="I15" s="5"/>
      <c r="J15" s="5"/>
      <c r="K15" s="5"/>
      <c r="L15" s="104">
        <v>1</v>
      </c>
      <c r="M15" s="50"/>
      <c r="N15" s="50"/>
      <c r="O15" s="50"/>
      <c r="P15" s="50"/>
      <c r="Q15" s="50"/>
      <c r="R15" s="50"/>
      <c r="S15" s="50"/>
      <c r="T15" s="50"/>
      <c r="U15" s="586"/>
      <c r="V15" s="8"/>
    </row>
    <row r="16" spans="1:22" ht="35.1" customHeight="1">
      <c r="A16" s="248">
        <v>4</v>
      </c>
      <c r="B16" s="316" t="s">
        <v>1121</v>
      </c>
      <c r="C16" s="514"/>
      <c r="D16" s="332" t="s">
        <v>397</v>
      </c>
      <c r="E16" s="321">
        <v>1</v>
      </c>
      <c r="F16" s="332" t="s">
        <v>650</v>
      </c>
      <c r="G16" s="323" t="s">
        <v>1174</v>
      </c>
      <c r="H16" s="253">
        <v>56.44</v>
      </c>
      <c r="I16" s="5">
        <v>1</v>
      </c>
      <c r="J16" s="5"/>
      <c r="K16" s="5"/>
      <c r="L16" s="50"/>
      <c r="M16" s="50"/>
      <c r="N16" s="50"/>
      <c r="O16" s="50"/>
      <c r="P16" s="50"/>
      <c r="Q16" s="50"/>
      <c r="R16" s="50"/>
      <c r="S16" s="50"/>
      <c r="T16" s="50"/>
      <c r="U16" s="586"/>
      <c r="V16" s="8"/>
    </row>
    <row r="17" spans="1:22" ht="35.1" customHeight="1">
      <c r="A17" s="248">
        <v>5</v>
      </c>
      <c r="B17" s="316" t="s">
        <v>1122</v>
      </c>
      <c r="C17" s="514"/>
      <c r="D17" s="332" t="s">
        <v>397</v>
      </c>
      <c r="E17" s="321">
        <v>1</v>
      </c>
      <c r="F17" s="332" t="s">
        <v>651</v>
      </c>
      <c r="G17" s="323" t="s">
        <v>1124</v>
      </c>
      <c r="H17" s="253">
        <v>56.88</v>
      </c>
      <c r="I17" s="5">
        <v>1</v>
      </c>
      <c r="J17" s="5"/>
      <c r="K17" s="5"/>
      <c r="L17" s="50"/>
      <c r="M17" s="50"/>
      <c r="N17" s="50"/>
      <c r="O17" s="50"/>
      <c r="P17" s="50"/>
      <c r="Q17" s="50"/>
      <c r="R17" s="50"/>
      <c r="S17" s="50"/>
      <c r="T17" s="50"/>
      <c r="U17" s="345">
        <v>8.66</v>
      </c>
      <c r="V17" s="8"/>
    </row>
    <row r="18" spans="1:22" ht="35.1" customHeight="1">
      <c r="A18" s="248">
        <v>6</v>
      </c>
      <c r="B18" s="316" t="s">
        <v>1123</v>
      </c>
      <c r="C18" s="514"/>
      <c r="D18" s="332" t="s">
        <v>396</v>
      </c>
      <c r="E18" s="321">
        <v>1</v>
      </c>
      <c r="F18" s="332" t="s">
        <v>652</v>
      </c>
      <c r="G18" s="323" t="s">
        <v>1124</v>
      </c>
      <c r="H18" s="253">
        <v>56.17</v>
      </c>
      <c r="I18" s="5"/>
      <c r="J18" s="5"/>
      <c r="K18" s="5"/>
      <c r="L18" s="104"/>
      <c r="M18" s="104"/>
      <c r="N18" s="104">
        <v>1</v>
      </c>
      <c r="O18" s="50"/>
      <c r="P18" s="50"/>
      <c r="Q18" s="50"/>
      <c r="R18" s="50"/>
      <c r="S18" s="50"/>
      <c r="T18" s="50"/>
      <c r="U18" s="586"/>
      <c r="V18" s="8"/>
    </row>
    <row r="19" spans="1:22" ht="35.1" customHeight="1">
      <c r="A19" s="248">
        <v>7</v>
      </c>
      <c r="B19" s="316" t="s">
        <v>1125</v>
      </c>
      <c r="C19" s="514" t="s">
        <v>385</v>
      </c>
      <c r="D19" s="332" t="s">
        <v>398</v>
      </c>
      <c r="E19" s="321">
        <v>1</v>
      </c>
      <c r="F19" s="332" t="s">
        <v>653</v>
      </c>
      <c r="G19" s="323" t="s">
        <v>1124</v>
      </c>
      <c r="H19" s="253">
        <v>56.96</v>
      </c>
      <c r="I19" s="5">
        <v>1</v>
      </c>
      <c r="J19" s="5"/>
      <c r="K19" s="5"/>
      <c r="L19" s="50"/>
      <c r="M19" s="50"/>
      <c r="N19" s="50"/>
      <c r="O19" s="50"/>
      <c r="P19" s="50"/>
      <c r="Q19" s="50"/>
      <c r="R19" s="50"/>
      <c r="S19" s="50"/>
      <c r="T19" s="50"/>
      <c r="U19" s="586"/>
      <c r="V19" s="9"/>
    </row>
    <row r="20" spans="1:22" ht="35.1" customHeight="1">
      <c r="A20" s="248">
        <v>8</v>
      </c>
      <c r="B20" s="316" t="s">
        <v>1126</v>
      </c>
      <c r="C20" s="514"/>
      <c r="D20" s="332" t="s">
        <v>399</v>
      </c>
      <c r="E20" s="321">
        <v>1</v>
      </c>
      <c r="F20" s="332" t="s">
        <v>654</v>
      </c>
      <c r="G20" s="323" t="s">
        <v>1175</v>
      </c>
      <c r="H20" s="253">
        <v>56.11</v>
      </c>
      <c r="I20" s="5">
        <v>1</v>
      </c>
      <c r="J20" s="5"/>
      <c r="K20" s="5"/>
      <c r="L20" s="50"/>
      <c r="M20" s="50"/>
      <c r="N20" s="50"/>
      <c r="O20" s="50"/>
      <c r="P20" s="50"/>
      <c r="Q20" s="50"/>
      <c r="R20" s="50"/>
      <c r="S20" s="50"/>
      <c r="T20" s="50"/>
      <c r="U20" s="586"/>
      <c r="V20" s="9"/>
    </row>
    <row r="21" spans="1:22" ht="35.1" customHeight="1">
      <c r="A21" s="248">
        <v>9</v>
      </c>
      <c r="B21" s="316" t="s">
        <v>1127</v>
      </c>
      <c r="C21" s="514"/>
      <c r="D21" s="332" t="s">
        <v>400</v>
      </c>
      <c r="E21" s="321">
        <v>1</v>
      </c>
      <c r="F21" s="332" t="s">
        <v>655</v>
      </c>
      <c r="G21" s="323" t="s">
        <v>1175</v>
      </c>
      <c r="H21" s="253">
        <v>56.1</v>
      </c>
      <c r="I21" s="5">
        <v>1</v>
      </c>
      <c r="J21" s="5"/>
      <c r="K21" s="5"/>
      <c r="L21" s="50"/>
      <c r="M21" s="50"/>
      <c r="N21" s="50"/>
      <c r="O21" s="50"/>
      <c r="P21" s="50"/>
      <c r="Q21" s="50"/>
      <c r="R21" s="50"/>
      <c r="S21" s="50"/>
      <c r="T21" s="50"/>
      <c r="U21" s="586"/>
      <c r="V21" s="17"/>
    </row>
    <row r="22" spans="1:22" ht="35.1" customHeight="1">
      <c r="A22" s="254">
        <v>10</v>
      </c>
      <c r="B22" s="316" t="s">
        <v>1128</v>
      </c>
      <c r="C22" s="514"/>
      <c r="D22" s="332" t="s">
        <v>401</v>
      </c>
      <c r="E22" s="321">
        <v>1</v>
      </c>
      <c r="F22" s="332" t="s">
        <v>656</v>
      </c>
      <c r="G22" s="323" t="s">
        <v>1124</v>
      </c>
      <c r="H22" s="253">
        <v>56.1</v>
      </c>
      <c r="I22" s="5"/>
      <c r="J22" s="5"/>
      <c r="K22" s="5"/>
      <c r="L22" s="104"/>
      <c r="M22" s="104"/>
      <c r="N22" s="104"/>
      <c r="O22" s="104">
        <v>1</v>
      </c>
      <c r="P22" s="50"/>
      <c r="Q22" s="50"/>
      <c r="R22" s="50"/>
      <c r="S22" s="50"/>
      <c r="T22" s="50"/>
      <c r="U22" s="345">
        <v>10.59</v>
      </c>
      <c r="V22" s="7"/>
    </row>
    <row r="23" spans="1:22" ht="35.1" customHeight="1">
      <c r="A23" s="483">
        <v>11</v>
      </c>
      <c r="B23" s="484" t="s">
        <v>381</v>
      </c>
      <c r="C23" s="514" t="s">
        <v>386</v>
      </c>
      <c r="D23" s="332" t="s">
        <v>402</v>
      </c>
      <c r="E23" s="321">
        <v>1</v>
      </c>
      <c r="F23" s="332" t="s">
        <v>657</v>
      </c>
      <c r="G23" s="484" t="s">
        <v>889</v>
      </c>
      <c r="H23" s="515">
        <v>263.02999999999997</v>
      </c>
      <c r="I23" s="5"/>
      <c r="J23" s="5"/>
      <c r="K23" s="5"/>
      <c r="L23" s="50"/>
      <c r="M23" s="50"/>
      <c r="N23" s="50"/>
      <c r="O23" s="50"/>
      <c r="P23" s="50"/>
      <c r="Q23" s="50"/>
      <c r="R23" s="50"/>
      <c r="S23" s="50"/>
      <c r="T23" s="50"/>
      <c r="U23" s="510"/>
      <c r="V23" s="9"/>
    </row>
    <row r="24" spans="1:22" ht="35.1" customHeight="1">
      <c r="A24" s="483"/>
      <c r="B24" s="485"/>
      <c r="C24" s="514"/>
      <c r="D24" s="332" t="s">
        <v>402</v>
      </c>
      <c r="E24" s="321">
        <v>2</v>
      </c>
      <c r="F24" s="332" t="s">
        <v>413</v>
      </c>
      <c r="G24" s="485"/>
      <c r="H24" s="515"/>
      <c r="I24" s="5"/>
      <c r="J24" s="5"/>
      <c r="K24" s="5"/>
      <c r="L24" s="50"/>
      <c r="M24" s="50"/>
      <c r="N24" s="50"/>
      <c r="O24" s="50"/>
      <c r="P24" s="50"/>
      <c r="Q24" s="50"/>
      <c r="R24" s="50"/>
      <c r="S24" s="50"/>
      <c r="T24" s="50"/>
      <c r="U24" s="510"/>
      <c r="V24" s="17"/>
    </row>
    <row r="25" spans="1:22" ht="35.1" customHeight="1">
      <c r="A25" s="483"/>
      <c r="B25" s="485"/>
      <c r="C25" s="514"/>
      <c r="D25" s="332" t="s">
        <v>403</v>
      </c>
      <c r="E25" s="321">
        <v>3</v>
      </c>
      <c r="F25" s="332" t="s">
        <v>414</v>
      </c>
      <c r="G25" s="485"/>
      <c r="H25" s="515"/>
      <c r="I25" s="5"/>
      <c r="J25" s="5"/>
      <c r="K25" s="5"/>
      <c r="L25" s="50"/>
      <c r="M25" s="50"/>
      <c r="N25" s="50"/>
      <c r="O25" s="50"/>
      <c r="P25" s="50"/>
      <c r="Q25" s="50"/>
      <c r="R25" s="50"/>
      <c r="S25" s="50"/>
      <c r="T25" s="50"/>
      <c r="U25" s="510"/>
      <c r="V25" s="17"/>
    </row>
    <row r="26" spans="1:22" ht="35.1" customHeight="1">
      <c r="A26" s="483"/>
      <c r="B26" s="485"/>
      <c r="C26" s="514"/>
      <c r="D26" s="332" t="s">
        <v>404</v>
      </c>
      <c r="E26" s="321">
        <v>4</v>
      </c>
      <c r="F26" s="332" t="s">
        <v>415</v>
      </c>
      <c r="G26" s="485"/>
      <c r="H26" s="515"/>
      <c r="I26" s="5"/>
      <c r="J26" s="5"/>
      <c r="K26" s="5"/>
      <c r="L26" s="50"/>
      <c r="M26" s="50"/>
      <c r="N26" s="50"/>
      <c r="O26" s="50"/>
      <c r="P26" s="50"/>
      <c r="Q26" s="50"/>
      <c r="R26" s="50"/>
      <c r="S26" s="50"/>
      <c r="T26" s="50"/>
      <c r="U26" s="510"/>
      <c r="V26" s="8"/>
    </row>
    <row r="27" spans="1:22" ht="35.1" customHeight="1">
      <c r="A27" s="483"/>
      <c r="B27" s="486"/>
      <c r="C27" s="514"/>
      <c r="D27" s="332" t="s">
        <v>405</v>
      </c>
      <c r="E27" s="321">
        <v>5</v>
      </c>
      <c r="F27" s="332" t="s">
        <v>416</v>
      </c>
      <c r="G27" s="486"/>
      <c r="H27" s="515"/>
      <c r="I27" s="5"/>
      <c r="J27" s="5"/>
      <c r="K27" s="5"/>
      <c r="L27" s="50"/>
      <c r="M27" s="50"/>
      <c r="N27" s="50"/>
      <c r="O27" s="50"/>
      <c r="P27" s="50"/>
      <c r="Q27" s="50"/>
      <c r="R27" s="50"/>
      <c r="S27" s="50"/>
      <c r="T27" s="50"/>
      <c r="U27" s="510"/>
      <c r="V27" s="9"/>
    </row>
    <row r="28" spans="1:22" ht="35.1" customHeight="1">
      <c r="A28" s="248">
        <v>12</v>
      </c>
      <c r="B28" s="94" t="s">
        <v>1163</v>
      </c>
      <c r="C28" s="514" t="s">
        <v>386</v>
      </c>
      <c r="D28" s="332" t="s">
        <v>406</v>
      </c>
      <c r="E28" s="321">
        <v>1</v>
      </c>
      <c r="F28" s="332" t="s">
        <v>658</v>
      </c>
      <c r="G28" s="323" t="s">
        <v>1129</v>
      </c>
      <c r="H28" s="253">
        <v>56.91</v>
      </c>
      <c r="I28" s="5"/>
      <c r="J28" s="5"/>
      <c r="K28" s="5"/>
      <c r="L28" s="104"/>
      <c r="M28" s="104"/>
      <c r="N28" s="104"/>
      <c r="O28" s="104">
        <v>1</v>
      </c>
      <c r="P28" s="50"/>
      <c r="Q28" s="50"/>
      <c r="R28" s="50"/>
      <c r="S28" s="50"/>
      <c r="T28" s="50"/>
      <c r="U28" s="510"/>
      <c r="V28" s="7"/>
    </row>
    <row r="29" spans="1:22" ht="35.1" customHeight="1">
      <c r="A29" s="248">
        <v>13</v>
      </c>
      <c r="B29" s="94" t="s">
        <v>1164</v>
      </c>
      <c r="C29" s="514"/>
      <c r="D29" s="332" t="s">
        <v>406</v>
      </c>
      <c r="E29" s="321">
        <v>1</v>
      </c>
      <c r="F29" s="290" t="s">
        <v>659</v>
      </c>
      <c r="G29" s="323" t="s">
        <v>1129</v>
      </c>
      <c r="H29" s="253">
        <v>57.31</v>
      </c>
      <c r="I29" s="5"/>
      <c r="J29" s="5"/>
      <c r="K29" s="5"/>
      <c r="L29" s="104">
        <v>1</v>
      </c>
      <c r="M29" s="50"/>
      <c r="N29" s="50"/>
      <c r="O29" s="50"/>
      <c r="P29" s="50"/>
      <c r="Q29" s="50"/>
      <c r="R29" s="50"/>
      <c r="S29" s="50"/>
      <c r="T29" s="50"/>
      <c r="U29" s="510"/>
      <c r="V29" s="7"/>
    </row>
    <row r="30" spans="1:22" ht="35.1" customHeight="1">
      <c r="A30" s="248">
        <v>14</v>
      </c>
      <c r="B30" s="94" t="s">
        <v>1165</v>
      </c>
      <c r="C30" s="514"/>
      <c r="D30" s="332" t="s">
        <v>407</v>
      </c>
      <c r="E30" s="321">
        <v>1</v>
      </c>
      <c r="F30" s="332" t="s">
        <v>660</v>
      </c>
      <c r="G30" s="323" t="s">
        <v>1129</v>
      </c>
      <c r="H30" s="253">
        <v>57.7</v>
      </c>
      <c r="I30" s="5"/>
      <c r="J30" s="5"/>
      <c r="K30" s="5"/>
      <c r="L30" s="104"/>
      <c r="M30" s="104">
        <v>1</v>
      </c>
      <c r="N30" s="50"/>
      <c r="O30" s="50"/>
      <c r="P30" s="50"/>
      <c r="Q30" s="50"/>
      <c r="R30" s="50"/>
      <c r="S30" s="50"/>
      <c r="T30" s="50"/>
      <c r="U30" s="510"/>
      <c r="V30" s="9"/>
    </row>
    <row r="31" spans="1:22" ht="35.1" customHeight="1">
      <c r="A31" s="248">
        <v>15</v>
      </c>
      <c r="B31" s="94" t="s">
        <v>1166</v>
      </c>
      <c r="C31" s="514"/>
      <c r="D31" s="332" t="s">
        <v>407</v>
      </c>
      <c r="E31" s="321">
        <v>1</v>
      </c>
      <c r="F31" s="332" t="s">
        <v>661</v>
      </c>
      <c r="G31" s="323" t="s">
        <v>1129</v>
      </c>
      <c r="H31" s="253">
        <v>57.7</v>
      </c>
      <c r="I31" s="5"/>
      <c r="J31" s="5"/>
      <c r="K31" s="5"/>
      <c r="L31" s="51"/>
      <c r="M31" s="51"/>
      <c r="N31" s="51"/>
      <c r="O31" s="51"/>
      <c r="P31" s="51">
        <v>1</v>
      </c>
      <c r="Q31" s="50"/>
      <c r="R31" s="50"/>
      <c r="S31" s="50"/>
      <c r="T31" s="50"/>
      <c r="U31" s="510"/>
      <c r="V31" s="8"/>
    </row>
    <row r="32" spans="1:22" ht="35.1" customHeight="1">
      <c r="A32" s="483">
        <v>16</v>
      </c>
      <c r="B32" s="484" t="s">
        <v>382</v>
      </c>
      <c r="C32" s="514" t="s">
        <v>386</v>
      </c>
      <c r="D32" s="332" t="s">
        <v>408</v>
      </c>
      <c r="E32" s="321">
        <v>1</v>
      </c>
      <c r="F32" s="332" t="s">
        <v>662</v>
      </c>
      <c r="G32" s="500" t="s">
        <v>838</v>
      </c>
      <c r="H32" s="515">
        <v>159.24</v>
      </c>
      <c r="I32" s="5"/>
      <c r="J32" s="507" t="s">
        <v>921</v>
      </c>
      <c r="K32" s="507" t="s">
        <v>901</v>
      </c>
      <c r="L32" s="51"/>
      <c r="M32" s="51"/>
      <c r="N32" s="51"/>
      <c r="O32" s="51"/>
      <c r="P32" s="51"/>
      <c r="Q32" s="51"/>
      <c r="R32" s="51"/>
      <c r="S32" s="51"/>
      <c r="T32" s="51">
        <v>1</v>
      </c>
      <c r="U32" s="510">
        <v>156.44</v>
      </c>
      <c r="V32" s="8"/>
    </row>
    <row r="33" spans="1:22" ht="35.1" customHeight="1">
      <c r="A33" s="483"/>
      <c r="B33" s="485"/>
      <c r="C33" s="514"/>
      <c r="D33" s="332" t="s">
        <v>409</v>
      </c>
      <c r="E33" s="321">
        <v>2</v>
      </c>
      <c r="F33" s="332" t="s">
        <v>663</v>
      </c>
      <c r="G33" s="500"/>
      <c r="H33" s="515"/>
      <c r="I33" s="5"/>
      <c r="J33" s="508"/>
      <c r="K33" s="508"/>
      <c r="L33" s="51"/>
      <c r="M33" s="51"/>
      <c r="N33" s="51"/>
      <c r="O33" s="51"/>
      <c r="P33" s="51"/>
      <c r="Q33" s="51"/>
      <c r="R33" s="51"/>
      <c r="S33" s="51"/>
      <c r="T33" s="51">
        <v>1</v>
      </c>
      <c r="U33" s="510"/>
      <c r="V33" s="7"/>
    </row>
    <row r="34" spans="1:22" ht="35.1" customHeight="1">
      <c r="A34" s="483"/>
      <c r="B34" s="486"/>
      <c r="C34" s="514"/>
      <c r="D34" s="332" t="s">
        <v>386</v>
      </c>
      <c r="E34" s="321">
        <v>3</v>
      </c>
      <c r="F34" s="332" t="s">
        <v>664</v>
      </c>
      <c r="G34" s="500"/>
      <c r="H34" s="515"/>
      <c r="I34" s="5"/>
      <c r="J34" s="509"/>
      <c r="K34" s="509"/>
      <c r="L34" s="51"/>
      <c r="M34" s="51"/>
      <c r="N34" s="51"/>
      <c r="O34" s="51"/>
      <c r="P34" s="51"/>
      <c r="Q34" s="51"/>
      <c r="R34" s="51"/>
      <c r="S34" s="51"/>
      <c r="T34" s="51">
        <v>1</v>
      </c>
      <c r="U34" s="510"/>
      <c r="V34" s="8"/>
    </row>
    <row r="35" spans="1:22" ht="19.5" customHeight="1">
      <c r="A35" s="29"/>
      <c r="B35" s="517" t="s">
        <v>21</v>
      </c>
      <c r="C35" s="518"/>
      <c r="D35" s="519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8</v>
      </c>
      <c r="J35" s="10"/>
      <c r="K35" s="10"/>
      <c r="L35" s="10">
        <f t="shared" ref="L35:U35" si="0">SUM(L8:L34)</f>
        <v>2</v>
      </c>
      <c r="M35" s="10">
        <f t="shared" si="0"/>
        <v>1</v>
      </c>
      <c r="N35" s="10">
        <f>SUM(N8:N34)</f>
        <v>1</v>
      </c>
      <c r="O35" s="10">
        <f t="shared" si="0"/>
        <v>2</v>
      </c>
      <c r="P35" s="10">
        <f>SUM(P8:P34)</f>
        <v>2</v>
      </c>
      <c r="Q35" s="10">
        <f t="shared" si="0"/>
        <v>0</v>
      </c>
      <c r="R35" s="10">
        <f t="shared" si="0"/>
        <v>0</v>
      </c>
      <c r="S35" s="10">
        <f>SUM(S8:S34)</f>
        <v>3</v>
      </c>
      <c r="T35" s="10">
        <f t="shared" si="0"/>
        <v>3</v>
      </c>
      <c r="U35" s="14">
        <f t="shared" si="0"/>
        <v>297.64</v>
      </c>
      <c r="V35" s="1"/>
    </row>
  </sheetData>
  <mergeCells count="57">
    <mergeCell ref="B35:D35"/>
    <mergeCell ref="C15:C18"/>
    <mergeCell ref="H32:H34"/>
    <mergeCell ref="C32:C34"/>
    <mergeCell ref="G32:G34"/>
    <mergeCell ref="C28:C3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T6:T7"/>
    <mergeCell ref="O6:P6"/>
    <mergeCell ref="S6:S7"/>
    <mergeCell ref="Q6:R6"/>
    <mergeCell ref="K6:K7"/>
    <mergeCell ref="J32:J34"/>
    <mergeCell ref="K32:K34"/>
    <mergeCell ref="A3:T3"/>
    <mergeCell ref="U28:U31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23:U27"/>
  </mergeCells>
  <pageMargins left="0.32" right="0.15748031496063" top="0.196850393700787" bottom="0.118110236220472" header="0.15748031496063" footer="0.118110236220472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93" zoomScaleNormal="82" zoomScaleSheetLayoutView="93" workbookViewId="0">
      <pane xSplit="1" ySplit="7" topLeftCell="B5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62" sqref="U62"/>
    </sheetView>
  </sheetViews>
  <sheetFormatPr defaultRowHeight="15"/>
  <cols>
    <col min="1" max="1" width="4.28515625" style="250" customWidth="1"/>
    <col min="2" max="3" width="13" style="128" customWidth="1"/>
    <col min="4" max="4" width="13.5703125" style="128" customWidth="1"/>
    <col min="5" max="5" width="4.140625" style="216" customWidth="1"/>
    <col min="6" max="6" width="23.7109375" style="128" customWidth="1"/>
    <col min="7" max="7" width="26" style="119" customWidth="1"/>
    <col min="8" max="8" width="9" style="119" customWidth="1"/>
    <col min="9" max="9" width="3.42578125" style="216" hidden="1" customWidth="1"/>
    <col min="10" max="10" width="10.28515625" style="119" customWidth="1"/>
    <col min="11" max="11" width="7.5703125" style="119" customWidth="1"/>
    <col min="12" max="20" width="4.7109375" customWidth="1"/>
    <col min="21" max="21" width="9.42578125" customWidth="1"/>
    <col min="22" max="22" width="17.7109375" style="86" customWidth="1"/>
  </cols>
  <sheetData>
    <row r="1" spans="1:22">
      <c r="A1" s="496" t="s">
        <v>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22">
      <c r="A2" s="496" t="str">
        <f>'Patna (West)'!A2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>
      <c r="A3" s="448" t="s">
        <v>1054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173" t="str">
        <f>Summary!V3</f>
        <v>Date:-28.02.2015</v>
      </c>
      <c r="V3" s="174"/>
    </row>
    <row r="4" spans="1:22" ht="29.25" customHeight="1">
      <c r="A4" s="461" t="s">
        <v>1160</v>
      </c>
      <c r="B4" s="462"/>
      <c r="C4" s="462"/>
      <c r="D4" s="462"/>
      <c r="E4" s="462"/>
      <c r="F4" s="462"/>
      <c r="G4" s="462"/>
      <c r="H4" s="463"/>
      <c r="I4" s="520" t="s">
        <v>42</v>
      </c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</row>
    <row r="5" spans="1:22" ht="15" customHeight="1">
      <c r="A5" s="373" t="s">
        <v>0</v>
      </c>
      <c r="B5" s="373" t="s">
        <v>1</v>
      </c>
      <c r="C5" s="373" t="s">
        <v>2</v>
      </c>
      <c r="D5" s="373" t="s">
        <v>3</v>
      </c>
      <c r="E5" s="373" t="s">
        <v>0</v>
      </c>
      <c r="F5" s="373" t="s">
        <v>4</v>
      </c>
      <c r="G5" s="373" t="s">
        <v>5</v>
      </c>
      <c r="H5" s="373" t="s">
        <v>6</v>
      </c>
      <c r="I5" s="403" t="s">
        <v>16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373" t="s">
        <v>20</v>
      </c>
      <c r="V5" s="401" t="s">
        <v>14</v>
      </c>
    </row>
    <row r="6" spans="1:22" ht="24" customHeight="1">
      <c r="A6" s="373"/>
      <c r="B6" s="373"/>
      <c r="C6" s="373"/>
      <c r="D6" s="373"/>
      <c r="E6" s="373"/>
      <c r="F6" s="373"/>
      <c r="G6" s="373"/>
      <c r="H6" s="373"/>
      <c r="I6" s="373" t="s">
        <v>7</v>
      </c>
      <c r="J6" s="373" t="s">
        <v>898</v>
      </c>
      <c r="K6" s="373" t="s">
        <v>899</v>
      </c>
      <c r="L6" s="403" t="s">
        <v>15</v>
      </c>
      <c r="M6" s="373" t="s">
        <v>10</v>
      </c>
      <c r="N6" s="373" t="s">
        <v>9</v>
      </c>
      <c r="O6" s="373" t="s">
        <v>17</v>
      </c>
      <c r="P6" s="373"/>
      <c r="Q6" s="373" t="s">
        <v>18</v>
      </c>
      <c r="R6" s="373"/>
      <c r="S6" s="373" t="s">
        <v>13</v>
      </c>
      <c r="T6" s="373" t="s">
        <v>8</v>
      </c>
      <c r="U6" s="373"/>
      <c r="V6" s="401"/>
    </row>
    <row r="7" spans="1:22" ht="26.25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403"/>
      <c r="M7" s="373"/>
      <c r="N7" s="373"/>
      <c r="O7" s="273" t="s">
        <v>11</v>
      </c>
      <c r="P7" s="273" t="s">
        <v>12</v>
      </c>
      <c r="Q7" s="273" t="s">
        <v>11</v>
      </c>
      <c r="R7" s="273" t="s">
        <v>12</v>
      </c>
      <c r="S7" s="373"/>
      <c r="T7" s="373"/>
      <c r="U7" s="373"/>
      <c r="V7" s="401"/>
    </row>
    <row r="8" spans="1:22" ht="35.1" customHeight="1">
      <c r="A8" s="251">
        <v>1</v>
      </c>
      <c r="B8" s="316" t="s">
        <v>1130</v>
      </c>
      <c r="C8" s="514" t="s">
        <v>311</v>
      </c>
      <c r="D8" s="332" t="s">
        <v>316</v>
      </c>
      <c r="E8" s="321">
        <v>1</v>
      </c>
      <c r="F8" s="288" t="s">
        <v>1184</v>
      </c>
      <c r="G8" s="323" t="s">
        <v>1136</v>
      </c>
      <c r="H8" s="252">
        <v>58.96</v>
      </c>
      <c r="I8" s="108"/>
      <c r="J8" s="7"/>
      <c r="K8" s="7"/>
      <c r="L8" s="104"/>
      <c r="M8" s="104"/>
      <c r="N8" s="104"/>
      <c r="O8" s="104"/>
      <c r="P8" s="104"/>
      <c r="Q8" s="104">
        <v>1</v>
      </c>
      <c r="R8" s="50"/>
      <c r="S8" s="50"/>
      <c r="T8" s="50"/>
      <c r="U8" s="280">
        <v>15.91</v>
      </c>
      <c r="V8" s="38"/>
    </row>
    <row r="9" spans="1:22" ht="35.1" customHeight="1">
      <c r="A9" s="251">
        <v>2</v>
      </c>
      <c r="B9" s="316" t="s">
        <v>1131</v>
      </c>
      <c r="C9" s="514"/>
      <c r="D9" s="332" t="s">
        <v>317</v>
      </c>
      <c r="E9" s="321">
        <v>1</v>
      </c>
      <c r="F9" s="288" t="s">
        <v>1185</v>
      </c>
      <c r="G9" s="323" t="s">
        <v>1142</v>
      </c>
      <c r="H9" s="252">
        <v>59.13</v>
      </c>
      <c r="I9" s="108"/>
      <c r="J9" s="7"/>
      <c r="K9" s="7"/>
      <c r="L9" s="104"/>
      <c r="M9" s="104"/>
      <c r="N9" s="104"/>
      <c r="O9" s="104"/>
      <c r="P9" s="104"/>
      <c r="Q9" s="104"/>
      <c r="R9" s="104"/>
      <c r="S9" s="104">
        <v>1</v>
      </c>
      <c r="T9" s="50"/>
      <c r="U9" s="280">
        <v>48.7</v>
      </c>
      <c r="V9" s="38"/>
    </row>
    <row r="10" spans="1:22" ht="35.1" customHeight="1">
      <c r="A10" s="251">
        <v>3</v>
      </c>
      <c r="B10" s="316" t="s">
        <v>1132</v>
      </c>
      <c r="C10" s="514"/>
      <c r="D10" s="332" t="s">
        <v>318</v>
      </c>
      <c r="E10" s="321">
        <v>1</v>
      </c>
      <c r="F10" s="288" t="s">
        <v>670</v>
      </c>
      <c r="G10" s="323" t="s">
        <v>1176</v>
      </c>
      <c r="H10" s="252">
        <v>59.02</v>
      </c>
      <c r="I10" s="108"/>
      <c r="J10" s="7"/>
      <c r="K10" s="7"/>
      <c r="L10" s="104"/>
      <c r="M10" s="104"/>
      <c r="N10" s="104"/>
      <c r="O10" s="104"/>
      <c r="P10" s="104"/>
      <c r="Q10" s="104">
        <v>1</v>
      </c>
      <c r="R10" s="50"/>
      <c r="S10" s="50"/>
      <c r="T10" s="50"/>
      <c r="U10" s="280">
        <v>26.39</v>
      </c>
      <c r="V10" s="38"/>
    </row>
    <row r="11" spans="1:22" ht="35.1" customHeight="1">
      <c r="A11" s="251">
        <v>4</v>
      </c>
      <c r="B11" s="316" t="s">
        <v>1133</v>
      </c>
      <c r="C11" s="514"/>
      <c r="D11" s="332" t="s">
        <v>319</v>
      </c>
      <c r="E11" s="321">
        <v>1</v>
      </c>
      <c r="F11" s="288" t="s">
        <v>671</v>
      </c>
      <c r="G11" s="323" t="s">
        <v>1177</v>
      </c>
      <c r="H11" s="252">
        <v>58.57</v>
      </c>
      <c r="I11" s="108">
        <v>1</v>
      </c>
      <c r="J11" s="7"/>
      <c r="K11" s="7"/>
      <c r="L11" s="50"/>
      <c r="M11" s="50"/>
      <c r="N11" s="50"/>
      <c r="O11" s="50"/>
      <c r="P11" s="50"/>
      <c r="Q11" s="50"/>
      <c r="R11" s="50"/>
      <c r="S11" s="50"/>
      <c r="T11" s="50"/>
      <c r="U11" s="280"/>
      <c r="V11" s="38"/>
    </row>
    <row r="12" spans="1:22" ht="35.1" customHeight="1">
      <c r="A12" s="251">
        <v>5</v>
      </c>
      <c r="B12" s="316" t="s">
        <v>1134</v>
      </c>
      <c r="C12" s="514"/>
      <c r="D12" s="332" t="s">
        <v>320</v>
      </c>
      <c r="E12" s="321">
        <v>1</v>
      </c>
      <c r="F12" s="288" t="s">
        <v>672</v>
      </c>
      <c r="G12" s="323" t="s">
        <v>889</v>
      </c>
      <c r="H12" s="252">
        <v>58.93</v>
      </c>
      <c r="I12" s="108"/>
      <c r="J12" s="7"/>
      <c r="K12" s="7"/>
      <c r="L12" s="50"/>
      <c r="M12" s="50"/>
      <c r="N12" s="50"/>
      <c r="O12" s="50"/>
      <c r="P12" s="50"/>
      <c r="Q12" s="50"/>
      <c r="R12" s="50"/>
      <c r="S12" s="50"/>
      <c r="T12" s="50"/>
      <c r="U12" s="280"/>
      <c r="V12" s="38"/>
    </row>
    <row r="13" spans="1:22" ht="35.1" customHeight="1">
      <c r="A13" s="251">
        <v>6</v>
      </c>
      <c r="B13" s="316" t="s">
        <v>1135</v>
      </c>
      <c r="C13" s="514"/>
      <c r="D13" s="332" t="s">
        <v>321</v>
      </c>
      <c r="E13" s="321">
        <v>1</v>
      </c>
      <c r="F13" s="288" t="s">
        <v>818</v>
      </c>
      <c r="G13" s="323" t="s">
        <v>1137</v>
      </c>
      <c r="H13" s="252">
        <v>58.44</v>
      </c>
      <c r="I13" s="108"/>
      <c r="J13" s="7"/>
      <c r="K13" s="7"/>
      <c r="L13" s="104"/>
      <c r="M13" s="104"/>
      <c r="N13" s="104"/>
      <c r="O13" s="104"/>
      <c r="P13" s="104"/>
      <c r="Q13" s="104"/>
      <c r="R13" s="104">
        <v>1</v>
      </c>
      <c r="S13" s="50"/>
      <c r="T13" s="50"/>
      <c r="U13" s="280">
        <v>26.52</v>
      </c>
      <c r="V13" s="38"/>
    </row>
    <row r="14" spans="1:22" ht="35.1" customHeight="1">
      <c r="A14" s="251">
        <v>7</v>
      </c>
      <c r="B14" s="316" t="s">
        <v>1138</v>
      </c>
      <c r="C14" s="514" t="s">
        <v>311</v>
      </c>
      <c r="D14" s="332" t="s">
        <v>322</v>
      </c>
      <c r="E14" s="321">
        <v>1</v>
      </c>
      <c r="F14" s="288" t="s">
        <v>673</v>
      </c>
      <c r="G14" s="323" t="s">
        <v>1142</v>
      </c>
      <c r="H14" s="252">
        <v>58.38</v>
      </c>
      <c r="I14" s="108"/>
      <c r="J14" s="7"/>
      <c r="K14" s="125"/>
      <c r="L14" s="104"/>
      <c r="M14" s="104"/>
      <c r="N14" s="104"/>
      <c r="O14" s="104"/>
      <c r="P14" s="104">
        <v>1</v>
      </c>
      <c r="Q14" s="105"/>
      <c r="R14" s="105"/>
      <c r="S14" s="105"/>
      <c r="T14" s="105"/>
      <c r="U14" s="280">
        <v>17.93</v>
      </c>
      <c r="V14" s="30"/>
    </row>
    <row r="15" spans="1:22" ht="35.1" customHeight="1">
      <c r="A15" s="251">
        <v>8</v>
      </c>
      <c r="B15" s="316" t="s">
        <v>1139</v>
      </c>
      <c r="C15" s="514"/>
      <c r="D15" s="332" t="s">
        <v>323</v>
      </c>
      <c r="E15" s="321">
        <v>1</v>
      </c>
      <c r="F15" s="288" t="s">
        <v>674</v>
      </c>
      <c r="G15" s="323" t="s">
        <v>1142</v>
      </c>
      <c r="H15" s="252">
        <v>58.44</v>
      </c>
      <c r="I15" s="108"/>
      <c r="J15" s="7"/>
      <c r="K15" s="125"/>
      <c r="L15" s="104"/>
      <c r="M15" s="104"/>
      <c r="N15" s="104"/>
      <c r="O15" s="104"/>
      <c r="P15" s="104"/>
      <c r="Q15" s="104"/>
      <c r="R15" s="104"/>
      <c r="S15" s="104">
        <v>1</v>
      </c>
      <c r="T15" s="105"/>
      <c r="U15" s="280">
        <v>48.16</v>
      </c>
      <c r="V15" s="30"/>
    </row>
    <row r="16" spans="1:22" ht="35.1" customHeight="1">
      <c r="A16" s="251">
        <v>9</v>
      </c>
      <c r="B16" s="316" t="s">
        <v>1140</v>
      </c>
      <c r="C16" s="514"/>
      <c r="D16" s="332" t="s">
        <v>324</v>
      </c>
      <c r="E16" s="321">
        <v>1</v>
      </c>
      <c r="F16" s="288" t="s">
        <v>675</v>
      </c>
      <c r="G16" s="323" t="s">
        <v>1142</v>
      </c>
      <c r="H16" s="252">
        <v>58.45</v>
      </c>
      <c r="I16" s="108"/>
      <c r="J16" s="7"/>
      <c r="K16" s="125"/>
      <c r="L16" s="104"/>
      <c r="M16" s="104"/>
      <c r="N16" s="104"/>
      <c r="O16" s="104"/>
      <c r="P16" s="104"/>
      <c r="Q16" s="104"/>
      <c r="R16" s="104"/>
      <c r="S16" s="104">
        <v>1</v>
      </c>
      <c r="T16" s="105"/>
      <c r="U16" s="280">
        <v>47.6</v>
      </c>
      <c r="V16" s="30"/>
    </row>
    <row r="17" spans="1:22" ht="35.1" customHeight="1">
      <c r="A17" s="251">
        <v>10</v>
      </c>
      <c r="B17" s="316" t="s">
        <v>1141</v>
      </c>
      <c r="C17" s="514"/>
      <c r="D17" s="332" t="s">
        <v>325</v>
      </c>
      <c r="E17" s="321">
        <v>1</v>
      </c>
      <c r="F17" s="288" t="s">
        <v>676</v>
      </c>
      <c r="G17" s="323" t="s">
        <v>1178</v>
      </c>
      <c r="H17" s="252">
        <v>59.01</v>
      </c>
      <c r="I17" s="108">
        <v>1</v>
      </c>
      <c r="J17" s="7"/>
      <c r="K17" s="125"/>
      <c r="L17" s="105"/>
      <c r="M17" s="105"/>
      <c r="N17" s="105"/>
      <c r="O17" s="105"/>
      <c r="P17" s="105"/>
      <c r="Q17" s="105"/>
      <c r="R17" s="105"/>
      <c r="S17" s="105"/>
      <c r="T17" s="105"/>
      <c r="U17" s="280"/>
      <c r="V17" s="38"/>
    </row>
    <row r="18" spans="1:22" ht="35.1" customHeight="1">
      <c r="A18" s="483">
        <v>11</v>
      </c>
      <c r="B18" s="482" t="s">
        <v>302</v>
      </c>
      <c r="C18" s="514" t="s">
        <v>312</v>
      </c>
      <c r="D18" s="332" t="s">
        <v>326</v>
      </c>
      <c r="E18" s="321">
        <v>1</v>
      </c>
      <c r="F18" s="288" t="s">
        <v>677</v>
      </c>
      <c r="G18" s="500" t="s">
        <v>801</v>
      </c>
      <c r="H18" s="525">
        <v>260.39999999999998</v>
      </c>
      <c r="I18" s="108"/>
      <c r="J18" s="521" t="s">
        <v>918</v>
      </c>
      <c r="K18" s="521" t="s">
        <v>901</v>
      </c>
      <c r="L18" s="51"/>
      <c r="M18" s="51"/>
      <c r="N18" s="51"/>
      <c r="O18" s="51"/>
      <c r="P18" s="51"/>
      <c r="Q18" s="51"/>
      <c r="R18" s="51"/>
      <c r="S18" s="51"/>
      <c r="T18" s="51">
        <v>1</v>
      </c>
      <c r="U18" s="524">
        <v>111.95</v>
      </c>
      <c r="V18" s="94"/>
    </row>
    <row r="19" spans="1:22" ht="35.1" customHeight="1">
      <c r="A19" s="483"/>
      <c r="B19" s="482"/>
      <c r="C19" s="514"/>
      <c r="D19" s="332" t="s">
        <v>326</v>
      </c>
      <c r="E19" s="321">
        <v>2</v>
      </c>
      <c r="F19" s="288" t="s">
        <v>678</v>
      </c>
      <c r="G19" s="500"/>
      <c r="H19" s="525"/>
      <c r="I19" s="108"/>
      <c r="J19" s="522"/>
      <c r="K19" s="522"/>
      <c r="L19" s="51"/>
      <c r="M19" s="51"/>
      <c r="N19" s="51"/>
      <c r="O19" s="51"/>
      <c r="P19" s="51"/>
      <c r="Q19" s="51"/>
      <c r="R19" s="51"/>
      <c r="S19" s="51"/>
      <c r="T19" s="51">
        <v>1</v>
      </c>
      <c r="U19" s="524"/>
      <c r="V19" s="95"/>
    </row>
    <row r="20" spans="1:22" ht="35.1" customHeight="1">
      <c r="A20" s="483"/>
      <c r="B20" s="482"/>
      <c r="C20" s="514"/>
      <c r="D20" s="332" t="s">
        <v>327</v>
      </c>
      <c r="E20" s="321">
        <v>3</v>
      </c>
      <c r="F20" s="288" t="s">
        <v>348</v>
      </c>
      <c r="G20" s="500"/>
      <c r="H20" s="525"/>
      <c r="I20" s="108"/>
      <c r="J20" s="522"/>
      <c r="K20" s="522"/>
      <c r="L20" s="51"/>
      <c r="M20" s="51"/>
      <c r="N20" s="51"/>
      <c r="O20" s="51"/>
      <c r="P20" s="51"/>
      <c r="Q20" s="51"/>
      <c r="R20" s="51">
        <v>1</v>
      </c>
      <c r="S20" s="50"/>
      <c r="T20" s="50"/>
      <c r="U20" s="524"/>
      <c r="V20" s="95"/>
    </row>
    <row r="21" spans="1:22" ht="35.1" customHeight="1">
      <c r="A21" s="483"/>
      <c r="B21" s="482"/>
      <c r="C21" s="514"/>
      <c r="D21" s="332" t="s">
        <v>327</v>
      </c>
      <c r="E21" s="321">
        <v>4</v>
      </c>
      <c r="F21" s="288" t="s">
        <v>679</v>
      </c>
      <c r="G21" s="500"/>
      <c r="H21" s="525"/>
      <c r="I21" s="108">
        <v>1</v>
      </c>
      <c r="J21" s="522"/>
      <c r="K21" s="522"/>
      <c r="L21" s="50"/>
      <c r="M21" s="50"/>
      <c r="N21" s="50"/>
      <c r="O21" s="50"/>
      <c r="P21" s="50"/>
      <c r="Q21" s="50"/>
      <c r="R21" s="50"/>
      <c r="S21" s="50"/>
      <c r="T21" s="50"/>
      <c r="U21" s="524"/>
      <c r="V21" s="95" t="s">
        <v>876</v>
      </c>
    </row>
    <row r="22" spans="1:22" ht="35.1" customHeight="1">
      <c r="A22" s="483"/>
      <c r="B22" s="482"/>
      <c r="C22" s="514"/>
      <c r="D22" s="332" t="s">
        <v>326</v>
      </c>
      <c r="E22" s="321">
        <v>5</v>
      </c>
      <c r="F22" s="288" t="s">
        <v>680</v>
      </c>
      <c r="G22" s="500"/>
      <c r="H22" s="525"/>
      <c r="I22" s="108">
        <v>1</v>
      </c>
      <c r="J22" s="523"/>
      <c r="K22" s="523"/>
      <c r="L22" s="50"/>
      <c r="M22" s="50"/>
      <c r="N22" s="50"/>
      <c r="O22" s="50"/>
      <c r="P22" s="50"/>
      <c r="Q22" s="50"/>
      <c r="R22" s="50"/>
      <c r="S22" s="50"/>
      <c r="T22" s="50"/>
      <c r="U22" s="524"/>
      <c r="V22" s="95" t="s">
        <v>876</v>
      </c>
    </row>
    <row r="23" spans="1:22" ht="35.1" customHeight="1">
      <c r="A23" s="483">
        <v>12</v>
      </c>
      <c r="B23" s="482" t="s">
        <v>303</v>
      </c>
      <c r="C23" s="514" t="s">
        <v>312</v>
      </c>
      <c r="D23" s="332" t="s">
        <v>328</v>
      </c>
      <c r="E23" s="321">
        <v>1</v>
      </c>
      <c r="F23" s="333" t="s">
        <v>681</v>
      </c>
      <c r="G23" s="500" t="s">
        <v>839</v>
      </c>
      <c r="H23" s="525">
        <v>260.45</v>
      </c>
      <c r="I23" s="108"/>
      <c r="J23" s="521" t="s">
        <v>924</v>
      </c>
      <c r="K23" s="521" t="s">
        <v>901</v>
      </c>
      <c r="L23" s="51"/>
      <c r="M23" s="51"/>
      <c r="N23" s="51"/>
      <c r="O23" s="51"/>
      <c r="P23" s="51"/>
      <c r="Q23" s="51"/>
      <c r="R23" s="51">
        <v>1</v>
      </c>
      <c r="S23" s="50"/>
      <c r="T23" s="50"/>
      <c r="U23" s="524">
        <v>61.65</v>
      </c>
      <c r="V23" s="38"/>
    </row>
    <row r="24" spans="1:22" ht="35.1" customHeight="1">
      <c r="A24" s="483"/>
      <c r="B24" s="482"/>
      <c r="C24" s="514"/>
      <c r="D24" s="332" t="s">
        <v>328</v>
      </c>
      <c r="E24" s="321">
        <v>2</v>
      </c>
      <c r="F24" s="333" t="s">
        <v>682</v>
      </c>
      <c r="G24" s="500"/>
      <c r="H24" s="525"/>
      <c r="I24" s="108"/>
      <c r="J24" s="522"/>
      <c r="K24" s="522"/>
      <c r="L24" s="51"/>
      <c r="M24" s="51">
        <v>1</v>
      </c>
      <c r="N24" s="50"/>
      <c r="O24" s="50"/>
      <c r="P24" s="50"/>
      <c r="Q24" s="50"/>
      <c r="R24" s="50"/>
      <c r="S24" s="50"/>
      <c r="T24" s="50"/>
      <c r="U24" s="524"/>
      <c r="V24" s="38"/>
    </row>
    <row r="25" spans="1:22" ht="35.1" customHeight="1">
      <c r="A25" s="483"/>
      <c r="B25" s="482"/>
      <c r="C25" s="514"/>
      <c r="D25" s="332" t="s">
        <v>344</v>
      </c>
      <c r="E25" s="321">
        <v>3</v>
      </c>
      <c r="F25" s="333" t="s">
        <v>683</v>
      </c>
      <c r="G25" s="500"/>
      <c r="H25" s="525"/>
      <c r="I25" s="108"/>
      <c r="J25" s="522"/>
      <c r="K25" s="522"/>
      <c r="L25" s="51"/>
      <c r="M25" s="51"/>
      <c r="N25" s="51"/>
      <c r="O25" s="51"/>
      <c r="P25" s="51"/>
      <c r="Q25" s="51">
        <v>1</v>
      </c>
      <c r="R25" s="50"/>
      <c r="S25" s="50"/>
      <c r="T25" s="50"/>
      <c r="U25" s="524"/>
      <c r="V25" s="38"/>
    </row>
    <row r="26" spans="1:22" ht="35.1" customHeight="1">
      <c r="A26" s="483"/>
      <c r="B26" s="482"/>
      <c r="C26" s="514"/>
      <c r="D26" s="332" t="s">
        <v>344</v>
      </c>
      <c r="E26" s="321">
        <v>4</v>
      </c>
      <c r="F26" s="333" t="s">
        <v>684</v>
      </c>
      <c r="G26" s="500"/>
      <c r="H26" s="525"/>
      <c r="I26" s="108">
        <v>1</v>
      </c>
      <c r="J26" s="522"/>
      <c r="K26" s="522"/>
      <c r="L26" s="50"/>
      <c r="M26" s="50"/>
      <c r="N26" s="50"/>
      <c r="O26" s="50"/>
      <c r="P26" s="50"/>
      <c r="Q26" s="50"/>
      <c r="R26" s="50"/>
      <c r="S26" s="50"/>
      <c r="T26" s="50"/>
      <c r="U26" s="524"/>
      <c r="V26" s="38"/>
    </row>
    <row r="27" spans="1:22" ht="35.1" customHeight="1">
      <c r="A27" s="483"/>
      <c r="B27" s="482"/>
      <c r="C27" s="514"/>
      <c r="D27" s="332" t="s">
        <v>328</v>
      </c>
      <c r="E27" s="321">
        <v>5</v>
      </c>
      <c r="F27" s="333" t="s">
        <v>685</v>
      </c>
      <c r="G27" s="500"/>
      <c r="H27" s="525"/>
      <c r="I27" s="108"/>
      <c r="J27" s="523"/>
      <c r="K27" s="523"/>
      <c r="L27" s="51"/>
      <c r="M27" s="51"/>
      <c r="N27" s="51"/>
      <c r="O27" s="51"/>
      <c r="P27" s="51"/>
      <c r="Q27" s="51"/>
      <c r="R27" s="51">
        <v>1</v>
      </c>
      <c r="S27" s="50"/>
      <c r="T27" s="50"/>
      <c r="U27" s="524"/>
      <c r="V27" s="38"/>
    </row>
    <row r="28" spans="1:22" ht="35.1" customHeight="1">
      <c r="A28" s="251">
        <v>13</v>
      </c>
      <c r="B28" s="316" t="s">
        <v>1143</v>
      </c>
      <c r="C28" s="514" t="s">
        <v>312</v>
      </c>
      <c r="D28" s="332" t="s">
        <v>329</v>
      </c>
      <c r="E28" s="321">
        <v>1</v>
      </c>
      <c r="F28" s="333" t="s">
        <v>686</v>
      </c>
      <c r="G28" s="323" t="s">
        <v>1064</v>
      </c>
      <c r="H28" s="252">
        <v>55.75</v>
      </c>
      <c r="I28" s="108">
        <v>1</v>
      </c>
      <c r="J28" s="7"/>
      <c r="K28" s="7"/>
      <c r="L28" s="50"/>
      <c r="M28" s="50"/>
      <c r="N28" s="50"/>
      <c r="O28" s="50"/>
      <c r="P28" s="50"/>
      <c r="Q28" s="50"/>
      <c r="R28" s="50"/>
      <c r="S28" s="50"/>
      <c r="T28" s="50"/>
      <c r="U28" s="280">
        <v>19.350000000000001</v>
      </c>
      <c r="V28" s="96"/>
    </row>
    <row r="29" spans="1:22" ht="35.1" customHeight="1">
      <c r="A29" s="251">
        <v>14</v>
      </c>
      <c r="B29" s="316" t="s">
        <v>1144</v>
      </c>
      <c r="C29" s="514"/>
      <c r="D29" s="332" t="s">
        <v>329</v>
      </c>
      <c r="E29" s="321">
        <v>1</v>
      </c>
      <c r="F29" s="333" t="s">
        <v>687</v>
      </c>
      <c r="G29" s="323" t="s">
        <v>1179</v>
      </c>
      <c r="H29" s="252">
        <v>56.48</v>
      </c>
      <c r="I29" s="108"/>
      <c r="J29" s="7"/>
      <c r="K29" s="7"/>
      <c r="L29" s="104"/>
      <c r="M29" s="104"/>
      <c r="N29" s="104"/>
      <c r="O29" s="104"/>
      <c r="P29" s="104">
        <v>1</v>
      </c>
      <c r="Q29" s="50"/>
      <c r="R29" s="50"/>
      <c r="S29" s="50"/>
      <c r="T29" s="50"/>
      <c r="U29" s="280">
        <v>25.87</v>
      </c>
      <c r="V29" s="96"/>
    </row>
    <row r="30" spans="1:22" ht="35.1" customHeight="1">
      <c r="A30" s="251">
        <v>15</v>
      </c>
      <c r="B30" s="316" t="s">
        <v>1145</v>
      </c>
      <c r="C30" s="514"/>
      <c r="D30" s="332" t="s">
        <v>330</v>
      </c>
      <c r="E30" s="321">
        <v>1</v>
      </c>
      <c r="F30" s="333" t="s">
        <v>688</v>
      </c>
      <c r="G30" s="323" t="s">
        <v>1148</v>
      </c>
      <c r="H30" s="252">
        <v>55.95</v>
      </c>
      <c r="I30" s="108">
        <v>1</v>
      </c>
      <c r="J30" s="7"/>
      <c r="K30" s="7"/>
      <c r="L30" s="50"/>
      <c r="M30" s="50"/>
      <c r="N30" s="50"/>
      <c r="O30" s="50"/>
      <c r="P30" s="50"/>
      <c r="Q30" s="50"/>
      <c r="R30" s="50"/>
      <c r="S30" s="50"/>
      <c r="T30" s="50"/>
      <c r="U30" s="280"/>
      <c r="V30" s="96"/>
    </row>
    <row r="31" spans="1:22" ht="35.1" customHeight="1">
      <c r="A31" s="251">
        <v>16</v>
      </c>
      <c r="B31" s="316" t="s">
        <v>1146</v>
      </c>
      <c r="C31" s="514"/>
      <c r="D31" s="332" t="s">
        <v>331</v>
      </c>
      <c r="E31" s="321">
        <v>1</v>
      </c>
      <c r="F31" s="333" t="s">
        <v>689</v>
      </c>
      <c r="G31" s="323" t="s">
        <v>1180</v>
      </c>
      <c r="H31" s="252">
        <v>56.24</v>
      </c>
      <c r="I31" s="108">
        <v>1</v>
      </c>
      <c r="J31" s="7"/>
      <c r="K31" s="7"/>
      <c r="L31" s="50"/>
      <c r="M31" s="50"/>
      <c r="N31" s="50"/>
      <c r="O31" s="50"/>
      <c r="P31" s="50"/>
      <c r="Q31" s="50"/>
      <c r="R31" s="50"/>
      <c r="S31" s="50"/>
      <c r="T31" s="50"/>
      <c r="U31" s="280"/>
      <c r="V31" s="96"/>
    </row>
    <row r="32" spans="1:22" ht="35.1" customHeight="1">
      <c r="A32" s="251">
        <v>17</v>
      </c>
      <c r="B32" s="316" t="s">
        <v>1147</v>
      </c>
      <c r="C32" s="514"/>
      <c r="D32" s="332" t="s">
        <v>332</v>
      </c>
      <c r="E32" s="321">
        <v>1</v>
      </c>
      <c r="F32" s="333" t="s">
        <v>690</v>
      </c>
      <c r="G32" s="323" t="s">
        <v>1180</v>
      </c>
      <c r="H32" s="252">
        <v>56.08</v>
      </c>
      <c r="I32" s="108">
        <v>1</v>
      </c>
      <c r="J32" s="7"/>
      <c r="K32" s="7"/>
      <c r="L32" s="50"/>
      <c r="M32" s="50"/>
      <c r="N32" s="50"/>
      <c r="O32" s="50"/>
      <c r="P32" s="50"/>
      <c r="Q32" s="50"/>
      <c r="R32" s="50"/>
      <c r="S32" s="50"/>
      <c r="T32" s="50"/>
      <c r="U32" s="280"/>
      <c r="V32" s="38"/>
    </row>
    <row r="33" spans="1:22" ht="35.1" customHeight="1">
      <c r="A33" s="483">
        <v>18</v>
      </c>
      <c r="B33" s="482" t="s">
        <v>304</v>
      </c>
      <c r="C33" s="514" t="s">
        <v>313</v>
      </c>
      <c r="D33" s="332" t="s">
        <v>333</v>
      </c>
      <c r="E33" s="321">
        <v>1</v>
      </c>
      <c r="F33" s="333" t="s">
        <v>691</v>
      </c>
      <c r="G33" s="500" t="s">
        <v>801</v>
      </c>
      <c r="H33" s="525">
        <v>263.48</v>
      </c>
      <c r="I33" s="108"/>
      <c r="J33" s="521" t="s">
        <v>918</v>
      </c>
      <c r="K33" s="521" t="s">
        <v>901</v>
      </c>
      <c r="L33" s="51"/>
      <c r="M33" s="51"/>
      <c r="N33" s="51"/>
      <c r="O33" s="51"/>
      <c r="P33" s="51"/>
      <c r="Q33" s="51"/>
      <c r="R33" s="51"/>
      <c r="S33" s="168">
        <v>1</v>
      </c>
      <c r="T33" s="50"/>
      <c r="U33" s="524">
        <v>218.58</v>
      </c>
      <c r="V33" s="38"/>
    </row>
    <row r="34" spans="1:22" ht="35.1" customHeight="1">
      <c r="A34" s="483"/>
      <c r="B34" s="482"/>
      <c r="C34" s="514"/>
      <c r="D34" s="332" t="s">
        <v>333</v>
      </c>
      <c r="E34" s="321">
        <v>2</v>
      </c>
      <c r="F34" s="333" t="s">
        <v>692</v>
      </c>
      <c r="G34" s="500"/>
      <c r="H34" s="525"/>
      <c r="I34" s="108"/>
      <c r="J34" s="522"/>
      <c r="K34" s="522"/>
      <c r="L34" s="51"/>
      <c r="M34" s="51"/>
      <c r="N34" s="51"/>
      <c r="O34" s="51"/>
      <c r="P34" s="51"/>
      <c r="Q34" s="51"/>
      <c r="R34" s="51"/>
      <c r="S34" s="51"/>
      <c r="T34" s="51">
        <v>1</v>
      </c>
      <c r="U34" s="524"/>
      <c r="V34" s="96"/>
    </row>
    <row r="35" spans="1:22" ht="35.1" customHeight="1">
      <c r="A35" s="483"/>
      <c r="B35" s="482"/>
      <c r="C35" s="514"/>
      <c r="D35" s="332" t="s">
        <v>333</v>
      </c>
      <c r="E35" s="321">
        <v>3</v>
      </c>
      <c r="F35" s="333" t="s">
        <v>693</v>
      </c>
      <c r="G35" s="500"/>
      <c r="H35" s="525"/>
      <c r="I35" s="108"/>
      <c r="J35" s="522"/>
      <c r="K35" s="522"/>
      <c r="L35" s="51"/>
      <c r="M35" s="51"/>
      <c r="N35" s="51"/>
      <c r="O35" s="51"/>
      <c r="P35" s="51"/>
      <c r="Q35" s="51"/>
      <c r="R35" s="51"/>
      <c r="S35" s="51">
        <v>1</v>
      </c>
      <c r="T35" s="50"/>
      <c r="U35" s="524"/>
      <c r="V35" s="96"/>
    </row>
    <row r="36" spans="1:22" ht="35.1" customHeight="1">
      <c r="A36" s="483"/>
      <c r="B36" s="482"/>
      <c r="C36" s="514"/>
      <c r="D36" s="332" t="s">
        <v>333</v>
      </c>
      <c r="E36" s="321">
        <v>4</v>
      </c>
      <c r="F36" s="333" t="s">
        <v>694</v>
      </c>
      <c r="G36" s="500"/>
      <c r="H36" s="525"/>
      <c r="I36" s="108"/>
      <c r="J36" s="522"/>
      <c r="K36" s="522"/>
      <c r="L36" s="51"/>
      <c r="M36" s="51"/>
      <c r="N36" s="51"/>
      <c r="O36" s="51"/>
      <c r="P36" s="51"/>
      <c r="Q36" s="51"/>
      <c r="R36" s="51"/>
      <c r="S36" s="51">
        <v>1</v>
      </c>
      <c r="T36" s="50"/>
      <c r="U36" s="524"/>
      <c r="V36" s="38"/>
    </row>
    <row r="37" spans="1:22" ht="35.1" customHeight="1">
      <c r="A37" s="483"/>
      <c r="B37" s="482"/>
      <c r="C37" s="514"/>
      <c r="D37" s="332" t="s">
        <v>333</v>
      </c>
      <c r="E37" s="321">
        <v>5</v>
      </c>
      <c r="F37" s="333" t="s">
        <v>695</v>
      </c>
      <c r="G37" s="500"/>
      <c r="H37" s="525"/>
      <c r="I37" s="108"/>
      <c r="J37" s="523"/>
      <c r="K37" s="523"/>
      <c r="L37" s="51"/>
      <c r="M37" s="51"/>
      <c r="N37" s="51"/>
      <c r="O37" s="51"/>
      <c r="P37" s="51"/>
      <c r="Q37" s="51"/>
      <c r="R37" s="51"/>
      <c r="S37" s="51">
        <v>1</v>
      </c>
      <c r="T37" s="50"/>
      <c r="U37" s="524"/>
      <c r="V37" s="96"/>
    </row>
    <row r="38" spans="1:22" ht="35.1" customHeight="1">
      <c r="A38" s="483">
        <v>19</v>
      </c>
      <c r="B38" s="482" t="s">
        <v>305</v>
      </c>
      <c r="C38" s="514" t="s">
        <v>313</v>
      </c>
      <c r="D38" s="332" t="s">
        <v>334</v>
      </c>
      <c r="E38" s="321">
        <v>1</v>
      </c>
      <c r="F38" s="333" t="s">
        <v>696</v>
      </c>
      <c r="G38" s="500" t="s">
        <v>832</v>
      </c>
      <c r="H38" s="525">
        <v>212.1</v>
      </c>
      <c r="I38" s="108"/>
      <c r="J38" s="521" t="s">
        <v>925</v>
      </c>
      <c r="K38" s="521" t="s">
        <v>901</v>
      </c>
      <c r="L38" s="51"/>
      <c r="M38" s="51"/>
      <c r="N38" s="51"/>
      <c r="O38" s="51"/>
      <c r="P38" s="51"/>
      <c r="Q38" s="51" t="s">
        <v>1183</v>
      </c>
      <c r="R38" s="51" t="s">
        <v>1183</v>
      </c>
      <c r="S38" s="51">
        <v>1</v>
      </c>
      <c r="T38" s="50"/>
      <c r="U38" s="524">
        <v>153.15</v>
      </c>
      <c r="V38" s="38"/>
    </row>
    <row r="39" spans="1:22" ht="35.1" customHeight="1">
      <c r="A39" s="483"/>
      <c r="B39" s="482"/>
      <c r="C39" s="514"/>
      <c r="D39" s="332" t="s">
        <v>335</v>
      </c>
      <c r="E39" s="321">
        <v>2</v>
      </c>
      <c r="F39" s="333" t="s">
        <v>697</v>
      </c>
      <c r="G39" s="500"/>
      <c r="H39" s="525"/>
      <c r="I39" s="108"/>
      <c r="J39" s="522"/>
      <c r="K39" s="522"/>
      <c r="L39" s="51"/>
      <c r="M39" s="51"/>
      <c r="N39" s="51"/>
      <c r="O39" s="51"/>
      <c r="P39" s="51"/>
      <c r="Q39" s="51"/>
      <c r="R39" s="51"/>
      <c r="S39" s="51"/>
      <c r="T39" s="51">
        <v>1</v>
      </c>
      <c r="U39" s="524"/>
      <c r="V39" s="38"/>
    </row>
    <row r="40" spans="1:22" ht="35.1" customHeight="1">
      <c r="A40" s="483"/>
      <c r="B40" s="482"/>
      <c r="C40" s="514"/>
      <c r="D40" s="332" t="s">
        <v>335</v>
      </c>
      <c r="E40" s="321">
        <v>3</v>
      </c>
      <c r="F40" s="333" t="s">
        <v>698</v>
      </c>
      <c r="G40" s="500"/>
      <c r="H40" s="525"/>
      <c r="I40" s="195"/>
      <c r="J40" s="522"/>
      <c r="K40" s="522"/>
      <c r="L40" s="51"/>
      <c r="M40" s="51"/>
      <c r="N40" s="51"/>
      <c r="O40" s="51"/>
      <c r="P40" s="51"/>
      <c r="Q40" s="51"/>
      <c r="R40" s="51"/>
      <c r="S40" s="51">
        <v>1</v>
      </c>
      <c r="T40" s="50"/>
      <c r="U40" s="524"/>
      <c r="V40" s="95"/>
    </row>
    <row r="41" spans="1:22" ht="35.1" customHeight="1">
      <c r="A41" s="483"/>
      <c r="B41" s="482"/>
      <c r="C41" s="514"/>
      <c r="D41" s="332" t="s">
        <v>335</v>
      </c>
      <c r="E41" s="321">
        <v>4</v>
      </c>
      <c r="F41" s="333" t="s">
        <v>699</v>
      </c>
      <c r="G41" s="500"/>
      <c r="H41" s="525"/>
      <c r="I41" s="108"/>
      <c r="J41" s="523"/>
      <c r="K41" s="523"/>
      <c r="L41" s="51"/>
      <c r="M41" s="51"/>
      <c r="N41" s="51"/>
      <c r="O41" s="51"/>
      <c r="P41" s="51"/>
      <c r="Q41" s="51"/>
      <c r="R41" s="51"/>
      <c r="S41" s="51"/>
      <c r="T41" s="51">
        <v>1</v>
      </c>
      <c r="U41" s="524"/>
      <c r="V41" s="95"/>
    </row>
    <row r="42" spans="1:22" ht="35.1" customHeight="1">
      <c r="A42" s="483">
        <v>20</v>
      </c>
      <c r="B42" s="482" t="s">
        <v>306</v>
      </c>
      <c r="C42" s="514" t="s">
        <v>313</v>
      </c>
      <c r="D42" s="332" t="s">
        <v>336</v>
      </c>
      <c r="E42" s="321">
        <v>1</v>
      </c>
      <c r="F42" s="333" t="s">
        <v>700</v>
      </c>
      <c r="G42" s="500" t="s">
        <v>832</v>
      </c>
      <c r="H42" s="525">
        <v>267.86</v>
      </c>
      <c r="I42" s="108"/>
      <c r="J42" s="521" t="s">
        <v>925</v>
      </c>
      <c r="K42" s="521" t="s">
        <v>901</v>
      </c>
      <c r="L42" s="51"/>
      <c r="M42" s="51"/>
      <c r="N42" s="51"/>
      <c r="O42" s="51"/>
      <c r="P42" s="51"/>
      <c r="Q42" s="51"/>
      <c r="R42" s="51"/>
      <c r="S42" s="51"/>
      <c r="T42" s="51">
        <v>1</v>
      </c>
      <c r="U42" s="524">
        <v>227.29</v>
      </c>
      <c r="V42" s="38"/>
    </row>
    <row r="43" spans="1:22" ht="35.1" customHeight="1">
      <c r="A43" s="483"/>
      <c r="B43" s="482"/>
      <c r="C43" s="514"/>
      <c r="D43" s="332" t="s">
        <v>336</v>
      </c>
      <c r="E43" s="321">
        <v>2</v>
      </c>
      <c r="F43" s="333" t="s">
        <v>701</v>
      </c>
      <c r="G43" s="500"/>
      <c r="H43" s="525"/>
      <c r="I43" s="108"/>
      <c r="J43" s="522"/>
      <c r="K43" s="522"/>
      <c r="L43" s="51"/>
      <c r="M43" s="51"/>
      <c r="N43" s="51"/>
      <c r="O43" s="51"/>
      <c r="P43" s="51"/>
      <c r="Q43" s="51"/>
      <c r="R43" s="51"/>
      <c r="S43" s="51"/>
      <c r="T43" s="51">
        <v>1</v>
      </c>
      <c r="U43" s="524"/>
      <c r="V43" s="38"/>
    </row>
    <row r="44" spans="1:22" ht="35.1" customHeight="1">
      <c r="A44" s="483"/>
      <c r="B44" s="482"/>
      <c r="C44" s="514"/>
      <c r="D44" s="332" t="s">
        <v>336</v>
      </c>
      <c r="E44" s="321">
        <v>3</v>
      </c>
      <c r="F44" s="333" t="s">
        <v>702</v>
      </c>
      <c r="G44" s="500"/>
      <c r="H44" s="525"/>
      <c r="I44" s="108"/>
      <c r="J44" s="522"/>
      <c r="K44" s="522"/>
      <c r="L44" s="51"/>
      <c r="M44" s="51"/>
      <c r="N44" s="51"/>
      <c r="O44" s="51"/>
      <c r="P44" s="51"/>
      <c r="Q44" s="51"/>
      <c r="R44" s="51"/>
      <c r="S44" s="51"/>
      <c r="T44" s="51">
        <v>1</v>
      </c>
      <c r="U44" s="524"/>
      <c r="V44" s="38"/>
    </row>
    <row r="45" spans="1:22" ht="35.1" customHeight="1">
      <c r="A45" s="483"/>
      <c r="B45" s="482"/>
      <c r="C45" s="514"/>
      <c r="D45" s="332" t="s">
        <v>337</v>
      </c>
      <c r="E45" s="321">
        <v>4</v>
      </c>
      <c r="F45" s="333" t="s">
        <v>703</v>
      </c>
      <c r="G45" s="500"/>
      <c r="H45" s="525"/>
      <c r="I45" s="108"/>
      <c r="J45" s="522"/>
      <c r="K45" s="522"/>
      <c r="L45" s="51"/>
      <c r="M45" s="51"/>
      <c r="N45" s="51"/>
      <c r="O45" s="51"/>
      <c r="P45" s="51"/>
      <c r="Q45" s="51"/>
      <c r="R45" s="51"/>
      <c r="S45" s="51"/>
      <c r="T45" s="51">
        <v>1</v>
      </c>
      <c r="U45" s="524"/>
      <c r="V45" s="38"/>
    </row>
    <row r="46" spans="1:22" ht="35.1" customHeight="1">
      <c r="A46" s="483"/>
      <c r="B46" s="482"/>
      <c r="C46" s="514"/>
      <c r="D46" s="332" t="s">
        <v>336</v>
      </c>
      <c r="E46" s="321">
        <v>5</v>
      </c>
      <c r="F46" s="333" t="s">
        <v>704</v>
      </c>
      <c r="G46" s="500"/>
      <c r="H46" s="525"/>
      <c r="I46" s="108"/>
      <c r="J46" s="523"/>
      <c r="K46" s="523"/>
      <c r="L46" s="51"/>
      <c r="M46" s="51"/>
      <c r="N46" s="51"/>
      <c r="O46" s="51"/>
      <c r="P46" s="51"/>
      <c r="Q46" s="51"/>
      <c r="R46" s="51"/>
      <c r="S46" s="51"/>
      <c r="T46" s="51">
        <v>1</v>
      </c>
      <c r="U46" s="524"/>
      <c r="V46" s="30"/>
    </row>
    <row r="47" spans="1:22" ht="35.1" customHeight="1">
      <c r="A47" s="483">
        <v>21</v>
      </c>
      <c r="B47" s="482" t="s">
        <v>307</v>
      </c>
      <c r="C47" s="514" t="s">
        <v>313</v>
      </c>
      <c r="D47" s="332" t="s">
        <v>338</v>
      </c>
      <c r="E47" s="321">
        <v>1</v>
      </c>
      <c r="F47" s="333" t="s">
        <v>705</v>
      </c>
      <c r="G47" s="500" t="s">
        <v>945</v>
      </c>
      <c r="H47" s="525">
        <v>265.45999999999998</v>
      </c>
      <c r="I47" s="108"/>
      <c r="J47" s="7"/>
      <c r="K47" s="7"/>
      <c r="L47" s="51"/>
      <c r="M47" s="51"/>
      <c r="N47" s="51"/>
      <c r="O47" s="51"/>
      <c r="P47" s="51"/>
      <c r="Q47" s="51"/>
      <c r="R47" s="104">
        <v>1</v>
      </c>
      <c r="S47" s="50"/>
      <c r="T47" s="50"/>
      <c r="U47" s="524">
        <v>112.42</v>
      </c>
      <c r="V47" s="30"/>
    </row>
    <row r="48" spans="1:22" ht="35.1" customHeight="1">
      <c r="A48" s="483"/>
      <c r="B48" s="482"/>
      <c r="C48" s="514"/>
      <c r="D48" s="332" t="s">
        <v>338</v>
      </c>
      <c r="E48" s="321">
        <v>2</v>
      </c>
      <c r="F48" s="333" t="s">
        <v>706</v>
      </c>
      <c r="G48" s="500"/>
      <c r="H48" s="525"/>
      <c r="I48" s="108"/>
      <c r="J48" s="7"/>
      <c r="K48" s="7"/>
      <c r="L48" s="51"/>
      <c r="M48" s="51"/>
      <c r="N48" s="51"/>
      <c r="O48" s="51"/>
      <c r="P48" s="51"/>
      <c r="Q48" s="104">
        <v>1</v>
      </c>
      <c r="R48" s="50"/>
      <c r="S48" s="50"/>
      <c r="T48" s="50"/>
      <c r="U48" s="524"/>
      <c r="V48" s="30"/>
    </row>
    <row r="49" spans="1:22" ht="35.1" customHeight="1">
      <c r="A49" s="483"/>
      <c r="B49" s="482"/>
      <c r="C49" s="514"/>
      <c r="D49" s="332" t="s">
        <v>338</v>
      </c>
      <c r="E49" s="321">
        <v>3</v>
      </c>
      <c r="F49" s="333" t="s">
        <v>707</v>
      </c>
      <c r="G49" s="500"/>
      <c r="H49" s="525"/>
      <c r="I49" s="108"/>
      <c r="J49" s="7"/>
      <c r="K49" s="7"/>
      <c r="L49" s="51"/>
      <c r="M49" s="51"/>
      <c r="N49" s="51"/>
      <c r="O49" s="51"/>
      <c r="P49" s="51"/>
      <c r="Q49" s="51"/>
      <c r="R49" s="104">
        <v>1</v>
      </c>
      <c r="S49" s="50"/>
      <c r="T49" s="50"/>
      <c r="U49" s="524"/>
      <c r="V49" s="30"/>
    </row>
    <row r="50" spans="1:22" ht="35.1" customHeight="1">
      <c r="A50" s="483"/>
      <c r="B50" s="482"/>
      <c r="C50" s="514"/>
      <c r="D50" s="332" t="s">
        <v>339</v>
      </c>
      <c r="E50" s="321">
        <v>4</v>
      </c>
      <c r="F50" s="333" t="s">
        <v>708</v>
      </c>
      <c r="G50" s="500"/>
      <c r="H50" s="525"/>
      <c r="I50" s="108"/>
      <c r="J50" s="7"/>
      <c r="K50" s="7"/>
      <c r="L50" s="51"/>
      <c r="M50" s="51">
        <v>1</v>
      </c>
      <c r="N50" s="1"/>
      <c r="O50" s="1"/>
      <c r="P50" s="1"/>
      <c r="Q50" s="50"/>
      <c r="R50" s="50"/>
      <c r="S50" s="50"/>
      <c r="T50" s="50"/>
      <c r="U50" s="524"/>
      <c r="V50" s="38"/>
    </row>
    <row r="51" spans="1:22" ht="35.1" customHeight="1">
      <c r="A51" s="483"/>
      <c r="B51" s="482"/>
      <c r="C51" s="514"/>
      <c r="D51" s="332" t="s">
        <v>339</v>
      </c>
      <c r="E51" s="321">
        <v>5</v>
      </c>
      <c r="F51" s="333" t="s">
        <v>709</v>
      </c>
      <c r="G51" s="500"/>
      <c r="H51" s="525"/>
      <c r="I51" s="195" t="s">
        <v>960</v>
      </c>
      <c r="J51" s="122"/>
      <c r="K51" s="122"/>
      <c r="L51" s="51"/>
      <c r="M51" s="51"/>
      <c r="N51" s="51"/>
      <c r="O51" s="51"/>
      <c r="P51" s="51"/>
      <c r="Q51" s="51"/>
      <c r="R51" s="104">
        <v>1</v>
      </c>
      <c r="S51" s="50"/>
      <c r="T51" s="50"/>
      <c r="U51" s="524"/>
      <c r="V51" s="38"/>
    </row>
    <row r="52" spans="1:22" ht="35.1" customHeight="1">
      <c r="A52" s="483">
        <v>22</v>
      </c>
      <c r="B52" s="482" t="s">
        <v>308</v>
      </c>
      <c r="C52" s="514" t="s">
        <v>313</v>
      </c>
      <c r="D52" s="332" t="s">
        <v>340</v>
      </c>
      <c r="E52" s="321">
        <v>1</v>
      </c>
      <c r="F52" s="333" t="s">
        <v>1187</v>
      </c>
      <c r="G52" s="500" t="s">
        <v>963</v>
      </c>
      <c r="H52" s="525">
        <v>262.25</v>
      </c>
      <c r="I52" s="108"/>
      <c r="J52" s="7"/>
      <c r="K52" s="7"/>
      <c r="L52" s="104"/>
      <c r="M52" s="104"/>
      <c r="N52" s="104"/>
      <c r="O52" s="104"/>
      <c r="P52" s="104"/>
      <c r="Q52" s="104"/>
      <c r="R52" s="104">
        <v>1</v>
      </c>
      <c r="S52" s="50"/>
      <c r="T52" s="50"/>
      <c r="U52" s="524">
        <v>93.37</v>
      </c>
      <c r="V52" s="97"/>
    </row>
    <row r="53" spans="1:22" ht="35.1" customHeight="1">
      <c r="A53" s="483"/>
      <c r="B53" s="482"/>
      <c r="C53" s="514"/>
      <c r="D53" s="332" t="s">
        <v>340</v>
      </c>
      <c r="E53" s="321">
        <v>2</v>
      </c>
      <c r="F53" s="333" t="s">
        <v>1186</v>
      </c>
      <c r="G53" s="500"/>
      <c r="H53" s="525"/>
      <c r="I53" s="108"/>
      <c r="J53" s="7"/>
      <c r="K53" s="7"/>
      <c r="L53" s="104"/>
      <c r="M53" s="104"/>
      <c r="N53" s="104"/>
      <c r="O53" s="104"/>
      <c r="P53" s="104">
        <v>1</v>
      </c>
      <c r="Q53" s="50"/>
      <c r="R53" s="50"/>
      <c r="S53" s="50"/>
      <c r="T53" s="50"/>
      <c r="U53" s="524"/>
      <c r="V53" s="97"/>
    </row>
    <row r="54" spans="1:22" ht="35.1" customHeight="1">
      <c r="A54" s="483"/>
      <c r="B54" s="482"/>
      <c r="C54" s="514"/>
      <c r="D54" s="332" t="s">
        <v>340</v>
      </c>
      <c r="E54" s="321">
        <v>3</v>
      </c>
      <c r="F54" s="333" t="s">
        <v>1188</v>
      </c>
      <c r="G54" s="500"/>
      <c r="H54" s="525"/>
      <c r="I54" s="108"/>
      <c r="J54" s="7"/>
      <c r="K54" s="7"/>
      <c r="L54" s="104"/>
      <c r="M54" s="104"/>
      <c r="N54" s="104"/>
      <c r="O54" s="104"/>
      <c r="P54" s="104">
        <v>1</v>
      </c>
      <c r="Q54" s="50"/>
      <c r="R54" s="50"/>
      <c r="S54" s="50"/>
      <c r="T54" s="50"/>
      <c r="U54" s="524"/>
      <c r="V54" s="97"/>
    </row>
    <row r="55" spans="1:22" ht="35.1" customHeight="1">
      <c r="A55" s="483"/>
      <c r="B55" s="482"/>
      <c r="C55" s="514"/>
      <c r="D55" s="332" t="s">
        <v>341</v>
      </c>
      <c r="E55" s="321">
        <v>4</v>
      </c>
      <c r="F55" s="333" t="s">
        <v>1189</v>
      </c>
      <c r="G55" s="500"/>
      <c r="H55" s="525"/>
      <c r="I55" s="108"/>
      <c r="J55" s="7"/>
      <c r="K55" s="7"/>
      <c r="L55" s="104"/>
      <c r="M55" s="104"/>
      <c r="N55" s="104"/>
      <c r="O55" s="104"/>
      <c r="P55" s="104">
        <v>1</v>
      </c>
      <c r="Q55" s="50"/>
      <c r="R55" s="50"/>
      <c r="S55" s="50"/>
      <c r="T55" s="50"/>
      <c r="U55" s="524"/>
      <c r="V55" s="96"/>
    </row>
    <row r="56" spans="1:22" ht="35.1" customHeight="1">
      <c r="A56" s="483"/>
      <c r="B56" s="482"/>
      <c r="C56" s="514"/>
      <c r="D56" s="332" t="s">
        <v>342</v>
      </c>
      <c r="E56" s="321">
        <v>5</v>
      </c>
      <c r="F56" s="333" t="s">
        <v>1190</v>
      </c>
      <c r="G56" s="500"/>
      <c r="H56" s="525"/>
      <c r="I56" s="108"/>
      <c r="J56" s="7"/>
      <c r="K56" s="7"/>
      <c r="L56" s="104"/>
      <c r="M56" s="104"/>
      <c r="N56" s="104"/>
      <c r="O56" s="104"/>
      <c r="P56" s="104">
        <v>1</v>
      </c>
      <c r="Q56" s="50"/>
      <c r="R56" s="50"/>
      <c r="S56" s="50"/>
      <c r="T56" s="50"/>
      <c r="U56" s="524"/>
      <c r="V56" s="97"/>
    </row>
    <row r="57" spans="1:22" ht="35.1" customHeight="1">
      <c r="A57" s="483">
        <v>23</v>
      </c>
      <c r="B57" s="482" t="s">
        <v>309</v>
      </c>
      <c r="C57" s="514" t="s">
        <v>313</v>
      </c>
      <c r="D57" s="334" t="s">
        <v>343</v>
      </c>
      <c r="E57" s="321">
        <v>1</v>
      </c>
      <c r="F57" s="333" t="s">
        <v>1191</v>
      </c>
      <c r="G57" s="500" t="s">
        <v>882</v>
      </c>
      <c r="H57" s="525">
        <v>265.35000000000002</v>
      </c>
      <c r="I57" s="108"/>
      <c r="J57" s="521" t="s">
        <v>926</v>
      </c>
      <c r="K57" s="521" t="s">
        <v>901</v>
      </c>
      <c r="L57" s="51"/>
      <c r="M57" s="51"/>
      <c r="N57" s="51"/>
      <c r="O57" s="51"/>
      <c r="P57" s="51"/>
      <c r="Q57" s="51"/>
      <c r="R57" s="51"/>
      <c r="S57" s="51"/>
      <c r="T57" s="51">
        <v>1</v>
      </c>
      <c r="U57" s="524">
        <v>233.47</v>
      </c>
      <c r="V57" s="38"/>
    </row>
    <row r="58" spans="1:22" ht="35.1" customHeight="1">
      <c r="A58" s="483"/>
      <c r="B58" s="482"/>
      <c r="C58" s="514"/>
      <c r="D58" s="332" t="s">
        <v>343</v>
      </c>
      <c r="E58" s="321">
        <v>2</v>
      </c>
      <c r="F58" s="333" t="s">
        <v>710</v>
      </c>
      <c r="G58" s="500"/>
      <c r="H58" s="525"/>
      <c r="I58" s="108"/>
      <c r="J58" s="522"/>
      <c r="K58" s="522"/>
      <c r="L58" s="51"/>
      <c r="M58" s="51"/>
      <c r="N58" s="51"/>
      <c r="O58" s="51"/>
      <c r="P58" s="51"/>
      <c r="Q58" s="51"/>
      <c r="R58" s="51"/>
      <c r="S58" s="51"/>
      <c r="T58" s="51">
        <v>1</v>
      </c>
      <c r="U58" s="524"/>
      <c r="V58" s="38"/>
    </row>
    <row r="59" spans="1:22" ht="35.1" customHeight="1">
      <c r="A59" s="483"/>
      <c r="B59" s="482"/>
      <c r="C59" s="514"/>
      <c r="D59" s="332" t="s">
        <v>345</v>
      </c>
      <c r="E59" s="321">
        <v>3</v>
      </c>
      <c r="F59" s="333" t="s">
        <v>1192</v>
      </c>
      <c r="G59" s="500"/>
      <c r="H59" s="525"/>
      <c r="I59" s="108"/>
      <c r="J59" s="522"/>
      <c r="K59" s="522"/>
      <c r="L59" s="51"/>
      <c r="M59" s="51"/>
      <c r="N59" s="51"/>
      <c r="O59" s="51"/>
      <c r="P59" s="51"/>
      <c r="Q59" s="51"/>
      <c r="R59" s="51"/>
      <c r="S59" s="51"/>
      <c r="T59" s="51">
        <v>1</v>
      </c>
      <c r="U59" s="524"/>
      <c r="V59" s="38"/>
    </row>
    <row r="60" spans="1:22" ht="35.1" customHeight="1">
      <c r="A60" s="483"/>
      <c r="B60" s="482"/>
      <c r="C60" s="514"/>
      <c r="D60" s="332" t="s">
        <v>346</v>
      </c>
      <c r="E60" s="321">
        <v>4</v>
      </c>
      <c r="F60" s="333" t="s">
        <v>349</v>
      </c>
      <c r="G60" s="500"/>
      <c r="H60" s="525"/>
      <c r="I60" s="108"/>
      <c r="J60" s="522"/>
      <c r="K60" s="522"/>
      <c r="L60" s="51"/>
      <c r="M60" s="51"/>
      <c r="N60" s="51"/>
      <c r="O60" s="51"/>
      <c r="P60" s="51"/>
      <c r="Q60" s="51"/>
      <c r="R60" s="51"/>
      <c r="S60" s="51"/>
      <c r="T60" s="51">
        <v>1</v>
      </c>
      <c r="U60" s="524"/>
      <c r="V60" s="38"/>
    </row>
    <row r="61" spans="1:22" ht="35.1" customHeight="1">
      <c r="A61" s="483"/>
      <c r="B61" s="482"/>
      <c r="C61" s="514"/>
      <c r="D61" s="332" t="s">
        <v>347</v>
      </c>
      <c r="E61" s="321">
        <v>5</v>
      </c>
      <c r="F61" s="333" t="s">
        <v>350</v>
      </c>
      <c r="G61" s="500"/>
      <c r="H61" s="525"/>
      <c r="I61" s="108"/>
      <c r="J61" s="523"/>
      <c r="K61" s="523"/>
      <c r="L61" s="51"/>
      <c r="M61" s="51"/>
      <c r="N61" s="51"/>
      <c r="O61" s="51"/>
      <c r="P61" s="51"/>
      <c r="Q61" s="51"/>
      <c r="R61" s="51"/>
      <c r="S61" s="51"/>
      <c r="T61" s="51">
        <v>1</v>
      </c>
      <c r="U61" s="524"/>
      <c r="V61" s="97"/>
    </row>
    <row r="62" spans="1:22" ht="17.25">
      <c r="A62" s="29"/>
      <c r="B62" s="511" t="s">
        <v>21</v>
      </c>
      <c r="C62" s="511"/>
      <c r="D62" s="511"/>
      <c r="E62" s="217">
        <f>E8+E9+E10+E11+E12+E13+E14+E15+E16+E17+E22+E27+E28+E29+E30+E31+E32+E37+E41+E46+E51+E56+E61</f>
        <v>54</v>
      </c>
      <c r="F62" s="126"/>
      <c r="G62" s="117"/>
      <c r="H62" s="120">
        <f>SUM(H8:H61)</f>
        <v>2925.18</v>
      </c>
      <c r="I62" s="217">
        <f>SUM(I8:I61)</f>
        <v>9</v>
      </c>
      <c r="J62" s="123"/>
      <c r="K62" s="123"/>
      <c r="L62" s="217">
        <f t="shared" ref="L62:U62" si="0">SUM(L8:L61)</f>
        <v>0</v>
      </c>
      <c r="M62" s="217">
        <f t="shared" si="0"/>
        <v>2</v>
      </c>
      <c r="N62" s="217">
        <f t="shared" si="0"/>
        <v>0</v>
      </c>
      <c r="O62" s="217">
        <f t="shared" si="0"/>
        <v>0</v>
      </c>
      <c r="P62" s="217">
        <f>SUM(P8:P61)</f>
        <v>6</v>
      </c>
      <c r="Q62" s="217">
        <f>SUM(Q8:Q61)</f>
        <v>4</v>
      </c>
      <c r="R62" s="217">
        <f t="shared" si="0"/>
        <v>8</v>
      </c>
      <c r="S62" s="217">
        <f t="shared" si="0"/>
        <v>9</v>
      </c>
      <c r="T62" s="217">
        <f>SUM(T8:T61)</f>
        <v>15</v>
      </c>
      <c r="U62" s="217">
        <f t="shared" si="0"/>
        <v>1488.3100000000002</v>
      </c>
      <c r="V62" s="98"/>
    </row>
    <row r="63" spans="1:22" ht="17.25">
      <c r="A63" s="58"/>
      <c r="B63" s="129"/>
      <c r="C63" s="129"/>
      <c r="D63" s="129"/>
      <c r="E63" s="60"/>
      <c r="F63" s="127"/>
      <c r="G63" s="118"/>
      <c r="H63" s="121"/>
      <c r="I63" s="60"/>
      <c r="J63" s="124"/>
      <c r="K63" s="124"/>
      <c r="L63" s="60"/>
      <c r="M63" s="60"/>
      <c r="N63" s="60"/>
      <c r="O63" s="60"/>
      <c r="P63" s="60"/>
      <c r="Q63" s="60"/>
      <c r="R63" s="60"/>
      <c r="S63" s="60"/>
      <c r="T63" s="60"/>
      <c r="U63" s="64"/>
      <c r="V63" s="99"/>
    </row>
  </sheetData>
  <mergeCells count="90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B52:B56"/>
    <mergeCell ref="C52:C56"/>
    <mergeCell ref="G52:G56"/>
    <mergeCell ref="H52:H5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18:A22"/>
    <mergeCell ref="B18:B22"/>
    <mergeCell ref="C18:C22"/>
    <mergeCell ref="G18:G22"/>
    <mergeCell ref="H18:H22"/>
    <mergeCell ref="A23:A27"/>
    <mergeCell ref="B23:B27"/>
    <mergeCell ref="C23:C27"/>
    <mergeCell ref="G23:G27"/>
    <mergeCell ref="H23:H2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5:A7"/>
    <mergeCell ref="B5:B7"/>
    <mergeCell ref="C5:C7"/>
    <mergeCell ref="D5:D7"/>
    <mergeCell ref="T6:T7"/>
    <mergeCell ref="E5:E7"/>
    <mergeCell ref="A1:V1"/>
    <mergeCell ref="A2:V2"/>
    <mergeCell ref="A3:T3"/>
    <mergeCell ref="A4:H4"/>
    <mergeCell ref="I4:V4"/>
    <mergeCell ref="V5:V7"/>
    <mergeCell ref="I6:I7"/>
    <mergeCell ref="J6:J7"/>
    <mergeCell ref="K6:K7"/>
    <mergeCell ref="L6:L7"/>
    <mergeCell ref="M6:M7"/>
    <mergeCell ref="N6:N7"/>
    <mergeCell ref="O6:P6"/>
    <mergeCell ref="Q6:R6"/>
  </mergeCells>
  <pageMargins left="0.3" right="0.15748031496063" top="0.54" bottom="0.118110236220472" header="0.11" footer="0.118110236220472"/>
  <pageSetup paperSize="9" scale="72" orientation="landscape" r:id="rId1"/>
  <rowBreaks count="2" manualBreakCount="2">
    <brk id="22" max="21" man="1"/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2015-02-26T08:10:21Z</cp:lastPrinted>
  <dcterms:created xsi:type="dcterms:W3CDTF">2012-03-01T16:49:07Z</dcterms:created>
  <dcterms:modified xsi:type="dcterms:W3CDTF">2015-04-18T06:20:07Z</dcterms:modified>
</cp:coreProperties>
</file>